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1" sheetId="1" r:id="rId1"/>
  </sheets>
  <definedNames>
    <definedName name="_xlnm.Print_Titles" localSheetId="0">'на 01.11'!$3:$3</definedName>
  </definedNames>
  <calcPr fullCalcOnLoad="1"/>
</workbook>
</file>

<file path=xl/sharedStrings.xml><?xml version="1.0" encoding="utf-8"?>
<sst xmlns="http://schemas.openxmlformats.org/spreadsheetml/2006/main" count="164" uniqueCount="150">
  <si>
    <t xml:space="preserve"> Невыясненные поступления, зачисляемые в бюджеты муниципальных районов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</si>
  <si>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</si>
  <si>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</si>
  <si>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</si>
  <si>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</si>
  <si>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</si>
  <si>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Налог на добычу прочих полезных ископаемых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</si>
  <si>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</si>
  <si>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</si>
  <si>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</si>
  <si>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</si>
  <si>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 xml:space="preserve">         ИТОГО ДОХОДОВ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</si>
  <si>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</si>
  <si>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</si>
  <si>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</si>
  <si>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</si>
  <si>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</si>
  <si>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</si>
  <si>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</si>
  <si>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</si>
  <si>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ДОХОДЫ ОТ ИСПОЛЬЗОВАНИЯ ИМУЩЕСТВА</t>
  </si>
  <si>
    <t>ЗАДОЛЖЕННОСТЬ И ПЕРЕРАСЧЕТЫ ПО ОТМЕНЕННЫМ НАЛОГАМ</t>
  </si>
  <si>
    <t>ДОХОДЫ ОТ ПРОДАЖИ МАТЕР-ЫХ И НЕМАТЕРИАЛЬНЫХ РЕСУРСОВ</t>
  </si>
  <si>
    <t>Налог с продаж</t>
  </si>
  <si>
    <t>% исп. к утверж. плану</t>
  </si>
  <si>
    <t xml:space="preserve">Налог на прибыль организаций, зачисл.  до        1 января 2005 г. в местные бюджеты </t>
  </si>
  <si>
    <t>(тыс.руб.)</t>
  </si>
  <si>
    <t>Прочие налоги и сборы</t>
  </si>
  <si>
    <t>ДОХОДЫ ОТ ОКАЗАНИЯ ПЛАТНЫХ УСЛУГ И КОМПЕНСАЦИЯ ЗАТРАТ ГОСУДАРСТВА</t>
  </si>
  <si>
    <t>Платежи за пользование природными ресурсами</t>
  </si>
  <si>
    <t>Проценты, полученные от предоставления бюджетных кредитов внутри стран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</si>
  <si>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</si>
  <si>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</si>
  <si>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% исп. к уточ. плану</t>
  </si>
  <si>
    <t>Государственная пошлина за совершение нотариальных действий</t>
  </si>
  <si>
    <t>ГОСУДАРСТВЕННАЯ ПОШЛИНА</t>
  </si>
  <si>
    <t>Доходы, получаемые в виде арендной платы за земельные участки</t>
  </si>
  <si>
    <t xml:space="preserve">Доходы от сдачи в аренду имущества, находящегося в оперативном управлении органов управления </t>
  </si>
  <si>
    <t>ШТРАФЫ, САНКЦИИ,</t>
  </si>
  <si>
    <t>Субсидии  бюджетам субъектов РФ и муниципальных  образований</t>
  </si>
  <si>
    <t>ЗАДОЛЖЕННОСТЬ И ПЕРЕРАСЧЕТЫ ПО ОТМЕНЕННЫМ НАЛОГАМ, СБОРАМ И ИНЫМ ОБЯЗАТЕЛЬНЫМ ПЛАТЕЖАМ</t>
  </si>
  <si>
    <t xml:space="preserve"> 3.  БЕЗВОЗМЕЗДНЫЕ ПОСТУПЛЕНИЯ</t>
  </si>
  <si>
    <t>СОБСТВЕННЫЕ ДОХОДЫ</t>
  </si>
  <si>
    <t>Дотации по обеспечению сбаланс-сти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</si>
  <si>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</si>
  <si>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</si>
  <si>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</si>
  <si>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Утвержд. план           на 2010 г.</t>
  </si>
  <si>
    <t>Уточнен. план на 2010 г.</t>
  </si>
  <si>
    <t>Государственная пошлина по делам, рассматриваемым в судах общей юрисдикции</t>
  </si>
  <si>
    <t xml:space="preserve"> 2.  ДОХОДЫ ОТ ПРЕДПРИНИМАТ. И ИНОЙ ПРИНОСЯЩЕЙ ДОХОД ДЕЯТЕЛЬНОСТИ</t>
  </si>
  <si>
    <t xml:space="preserve">  Дотации бюджетам муниц. районов на выравнивание уровня бюджетной обеспеченнности</t>
  </si>
  <si>
    <t>Платежи от государственных и муниципальных унитарных предприятий</t>
  </si>
  <si>
    <t>Почие субсидии</t>
  </si>
  <si>
    <t>Проведение переписи</t>
  </si>
  <si>
    <t>ЗАГС</t>
  </si>
  <si>
    <t>Воинский учет</t>
  </si>
  <si>
    <t>Выплата единовр. пособий сиротам</t>
  </si>
  <si>
    <t>Классное руководство</t>
  </si>
  <si>
    <t xml:space="preserve"> Субвенции на передаваемые полномочия</t>
  </si>
  <si>
    <t>Компенсация род платы</t>
  </si>
  <si>
    <t>Денежные выплаты ФАПам</t>
  </si>
  <si>
    <t xml:space="preserve">    -общеообраз. Процесс</t>
  </si>
  <si>
    <t xml:space="preserve">     -дотация поселениям</t>
  </si>
  <si>
    <t>из них:</t>
  </si>
  <si>
    <t xml:space="preserve">    - жилье по соцнайму</t>
  </si>
  <si>
    <t xml:space="preserve">    - организация опеки</t>
  </si>
  <si>
    <t xml:space="preserve">   -адм. Комиссии</t>
  </si>
  <si>
    <t xml:space="preserve">   -ведение учета</t>
  </si>
  <si>
    <t>Прочие субвенции (КДН)</t>
  </si>
  <si>
    <t xml:space="preserve">   Субсидии  по обеспечению жильем граждан по ФЦП "Соц.развитие села"</t>
  </si>
  <si>
    <t xml:space="preserve">   Субсидии молодым семьям по ФЦП "Жилище"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</si>
  <si>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</si>
  <si>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</si>
  <si>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</si>
  <si>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</si>
  <si>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</si>
  <si>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</si>
  <si>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</si>
  <si>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</si>
  <si>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</si>
  <si>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</si>
  <si>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</si>
  <si>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</si>
  <si>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</si>
  <si>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</si>
  <si>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</si>
  <si>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Охрана окружающей среды</t>
  </si>
  <si>
    <t>Образование</t>
  </si>
  <si>
    <t xml:space="preserve">Здравоохранение 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</si>
  <si>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</si>
  <si>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</si>
  <si>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</si>
  <si>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</si>
  <si>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</si>
  <si>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 xml:space="preserve">    - расходы на содержание ФСК</t>
  </si>
  <si>
    <t xml:space="preserve">    - проведение мероприятий</t>
  </si>
  <si>
    <t xml:space="preserve">            ИТОГО РАСХОДОВ</t>
  </si>
  <si>
    <t>Результат исполнения бюджета (дефицит"--", профицит"+")</t>
  </si>
  <si>
    <t xml:space="preserve">Прочие доходы от оказания платных услуг получ.средств бюджетов муниц.районов и компенсация затрат бюджетов </t>
  </si>
  <si>
    <t>На поощрение лучших учителей</t>
  </si>
  <si>
    <t>На обеспечение жилыми помещениями детей-сирот</t>
  </si>
  <si>
    <t xml:space="preserve">Прочие межбюджетные трансферты, передаваемые бюджетам муниципальных районов 
</t>
  </si>
  <si>
    <t xml:space="preserve">    -Водные ресурсы 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</si>
  <si>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</si>
  <si>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</si>
  <si>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</si>
  <si>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Государственная пошлина за государственную регистрацию транспортных средств</t>
  </si>
  <si>
    <t>Субвенции бюджетам муниципальных районов на модернизацию региональных систем общего образования</t>
  </si>
  <si>
    <t xml:space="preserve">Прочие межбюджетные трансферты на возмещение налога на имущество
</t>
  </si>
  <si>
    <t xml:space="preserve">Прочие межбюджетные трансферты на профобучение женщин,находящихся в отпуске до 3 лет
</t>
  </si>
  <si>
    <t>% исп. 2012 г. к 2011г.</t>
  </si>
  <si>
    <t>Прочие безвозмездные поступления в бюджеты муниципального района и поселений</t>
  </si>
  <si>
    <t xml:space="preserve">  - Субсидии БУ и АУ</t>
  </si>
  <si>
    <t xml:space="preserve">На составление (изменение и дополнение) списков кандидатов присяжных заседателей </t>
  </si>
  <si>
    <t>Доходы, получаемые в виде разграничения платы за земли после разграничения государственной собственности на землю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</si>
  <si>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</si>
  <si>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</si>
  <si>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</si>
  <si>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</si>
  <si>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Утвержд.  план на               2012 год</t>
  </si>
  <si>
    <t>Уточ. план на 2012 год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</si>
  <si>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</si>
  <si>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</si>
  <si>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Субсидии  бюджетам МР на обеспечение мероприятий по кап.ремонту многоквартирных домов за счет средств бюджета</t>
  </si>
  <si>
    <t xml:space="preserve">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</si>
  <si>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комплектование  книжного фонда</t>
  </si>
  <si>
    <t>проездные билеты</t>
  </si>
  <si>
    <t>модернизация образования</t>
  </si>
  <si>
    <t>реализация ФЦП "Доступная среда"</t>
  </si>
  <si>
    <t>Начальник финансового отдела                              Е.И.Чернов</t>
  </si>
  <si>
    <t xml:space="preserve">   - кап.ремонт соцкульт.сферы  </t>
  </si>
  <si>
    <t xml:space="preserve">   - экономическое соревнование пос.</t>
  </si>
  <si>
    <t xml:space="preserve">   - содержание дорог в границах  поселений</t>
  </si>
  <si>
    <t xml:space="preserve">   - содержание дорог в границах  МР</t>
  </si>
  <si>
    <t xml:space="preserve">   - субсидии бюджетам МР на реализацию муниципальной программы повышение эффективности бюджетных расходов</t>
  </si>
  <si>
    <t xml:space="preserve">    - кап.ремонт дворовых территорий</t>
  </si>
  <si>
    <t>Субсидии  бюджетам на осуществление кап.ремонта гидротехнических сооружений</t>
  </si>
  <si>
    <t>Субсидии бюджетам МР на реализацию федеральных целевых программ  ("Жилище")</t>
  </si>
  <si>
    <t>Субсидии бюджетам муниципальных районов на капитальный ремонт и ремонт дворовых территорий многоквартирных домов, проездов к дыоровым территориям многоквартирных домов административных центорв субъектов РФ</t>
  </si>
  <si>
    <t xml:space="preserve"> ИСПОЛНЕНИЕ   КОНСОЛИДИРОВАННОГО БЮДЖЕТА  НА 01 ноябрь 2012 г.</t>
  </si>
  <si>
    <t>св.2раз</t>
  </si>
  <si>
    <t>св.4раз</t>
  </si>
  <si>
    <t>св.16раз</t>
  </si>
  <si>
    <t>св.4 раз</t>
  </si>
  <si>
    <t>св.11 раз</t>
  </si>
  <si>
    <t>св.2 рвз</t>
  </si>
  <si>
    <t>св.3раз</t>
  </si>
  <si>
    <t>Исполнено на 01.11.2012</t>
  </si>
  <si>
    <t>Исполнено на 01.11.2011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</si>
</sst>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</numFmts>
  <fonts count="2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0" fillId="24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right" vertical="center"/>
    </xf>
    <xf numFmtId="16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/>
    </xf>
    <xf numFmtId="165" fontId="24" fillId="0" borderId="10" xfId="0" applyNumberFormat="1" applyFont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center" wrapText="1"/>
    </xf>
    <xf numFmtId="165" fontId="23" fillId="0" borderId="10" xfId="0" applyNumberFormat="1" applyFont="1" applyBorder="1" applyAlignment="1">
      <alignment horizontal="right" vertical="center" wrapText="1"/>
    </xf>
    <xf numFmtId="165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165" fontId="23" fillId="0" borderId="10" xfId="0" applyNumberFormat="1" applyFont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 vertical="center"/>
    </xf>
    <xf numFmtId="165" fontId="25" fillId="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wrapText="1"/>
    </xf>
    <xf numFmtId="165" fontId="24" fillId="20" borderId="10" xfId="0" applyNumberFormat="1" applyFont="1" applyFill="1" applyBorder="1" applyAlignment="1">
      <alignment horizontal="right" vertical="center" wrapText="1"/>
    </xf>
    <xf numFmtId="0" fontId="24" fillId="20" borderId="10" xfId="0" applyFont="1" applyFill="1" applyBorder="1" applyAlignment="1">
      <alignment horizontal="left" wrapText="1"/>
    </xf>
    <xf numFmtId="165" fontId="24" fillId="20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6" fillId="25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165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wrapText="1"/>
    </xf>
    <xf numFmtId="165" fontId="24" fillId="0" borderId="10" xfId="0" applyNumberFormat="1" applyFont="1" applyBorder="1" applyAlignment="1">
      <alignment horizontal="right" vertical="center" wrapText="1"/>
    </xf>
    <xf numFmtId="165" fontId="24" fillId="0" borderId="10" xfId="0" applyNumberFormat="1" applyFont="1" applyFill="1" applyBorder="1" applyAlignment="1">
      <alignment horizontal="right" vertical="center" wrapText="1"/>
    </xf>
    <xf numFmtId="0" fontId="26" fillId="25" borderId="11" xfId="0" applyFont="1" applyFill="1" applyBorder="1" applyAlignment="1">
      <alignment horizontal="left" wrapText="1"/>
    </xf>
    <xf numFmtId="0" fontId="26" fillId="25" borderId="12" xfId="0" applyFont="1" applyFill="1" applyBorder="1" applyAlignment="1">
      <alignment wrapText="1"/>
    </xf>
    <xf numFmtId="0" fontId="26" fillId="25" borderId="11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165" fontId="24" fillId="24" borderId="10" xfId="0" applyNumberFormat="1" applyFont="1" applyFill="1" applyBorder="1" applyAlignment="1">
      <alignment horizontal="right" vertical="center"/>
    </xf>
    <xf numFmtId="165" fontId="23" fillId="24" borderId="10" xfId="0" applyNumberFormat="1" applyFont="1" applyFill="1" applyBorder="1" applyAlignment="1">
      <alignment horizontal="right" vertical="center"/>
    </xf>
    <xf numFmtId="164" fontId="23" fillId="24" borderId="1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wrapText="1"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4" fillId="0" borderId="10" xfId="0" applyNumberFormat="1" applyFont="1" applyBorder="1" applyAlignment="1">
      <alignment/>
    </xf>
    <xf numFmtId="165" fontId="24" fillId="0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165" fontId="23" fillId="2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165" fontId="23" fillId="0" borderId="10" xfId="0" applyNumberFormat="1" applyFont="1" applyFill="1" applyBorder="1" applyAlignment="1">
      <alignment wrapText="1"/>
    </xf>
    <xf numFmtId="165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165" fontId="25" fillId="0" borderId="10" xfId="0" applyNumberFormat="1" applyFont="1" applyFill="1" applyBorder="1" applyAlignment="1">
      <alignment horizontal="right" vertical="center"/>
    </xf>
    <xf numFmtId="165" fontId="24" fillId="0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165" fontId="23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23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5" fontId="23" fillId="20" borderId="10" xfId="0" applyNumberFormat="1" applyFont="1" applyFill="1" applyBorder="1" applyAlignment="1">
      <alignment horizontal="right" vertical="center"/>
    </xf>
    <xf numFmtId="164" fontId="23" fillId="20" borderId="10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65" fontId="2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6" fillId="25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26" fillId="25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5.00390625" style="0" customWidth="1"/>
    <col min="2" max="2" width="10.75390625" style="0" hidden="1" customWidth="1"/>
    <col min="3" max="3" width="15.25390625" style="0" hidden="1" customWidth="1"/>
    <col min="4" max="4" width="11.625" style="3" customWidth="1"/>
    <col min="5" max="5" width="11.25390625" style="3" customWidth="1"/>
    <col min="6" max="6" width="11.00390625" style="3" customWidth="1"/>
    <col min="7" max="7" width="12.25390625" style="3" customWidth="1"/>
    <col min="8" max="8" width="7.25390625" style="0" customWidth="1"/>
    <col min="9" max="9" width="8.625" style="3" customWidth="1"/>
    <col min="10" max="10" width="8.25390625" style="0" customWidth="1"/>
  </cols>
  <sheetData>
    <row r="1" spans="1:10" ht="12.75">
      <c r="A1" s="100" t="s">
        <v>140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2" customHeight="1">
      <c r="A2" s="1"/>
      <c r="B2" s="1"/>
      <c r="C2" s="1"/>
      <c r="D2" s="4"/>
      <c r="E2" s="4"/>
      <c r="F2" s="4"/>
      <c r="G2" s="4"/>
      <c r="H2" s="1"/>
      <c r="I2" s="101" t="s">
        <v>26</v>
      </c>
      <c r="J2" s="101"/>
    </row>
    <row r="3" spans="1:10" ht="54" customHeight="1">
      <c r="A3" s="9" t="s">
        <v>1</v>
      </c>
      <c r="B3" s="10" t="s">
        <v>47</v>
      </c>
      <c r="C3" s="10" t="s">
        <v>48</v>
      </c>
      <c r="D3" s="11" t="s">
        <v>120</v>
      </c>
      <c r="E3" s="11" t="s">
        <v>121</v>
      </c>
      <c r="F3" s="11" t="s">
        <v>148</v>
      </c>
      <c r="G3" s="11" t="s">
        <v>149</v>
      </c>
      <c r="H3" s="10" t="s">
        <v>24</v>
      </c>
      <c r="I3" s="11" t="s">
        <v>33</v>
      </c>
      <c r="J3" s="10" t="s">
        <v>111</v>
      </c>
    </row>
    <row r="4" spans="1:10" s="3" customFormat="1" ht="18.75" customHeight="1">
      <c r="A4" s="12" t="s">
        <v>18</v>
      </c>
      <c r="B4" s="13">
        <f aca="true" t="shared" si="0" ref="B4:G4">B5+B28</f>
        <v>59737.6</v>
      </c>
      <c r="C4" s="13">
        <f t="shared" si="0"/>
        <v>66222.79999999999</v>
      </c>
      <c r="D4" s="13">
        <f t="shared" si="0"/>
        <v>79888.6</v>
      </c>
      <c r="E4" s="13">
        <f t="shared" si="0"/>
        <v>80552.8</v>
      </c>
      <c r="F4" s="13">
        <f>F5+F28</f>
        <v>69931.09999999999</v>
      </c>
      <c r="G4" s="13">
        <f t="shared" si="0"/>
        <v>62914.799999999996</v>
      </c>
      <c r="H4" s="13">
        <f aca="true" t="shared" si="1" ref="H4:H66">F4/D4*100</f>
        <v>87.5357685577166</v>
      </c>
      <c r="I4" s="14">
        <f aca="true" t="shared" si="2" ref="I4:I68">F4/E4*100</f>
        <v>86.8139903268415</v>
      </c>
      <c r="J4" s="14">
        <f aca="true" t="shared" si="3" ref="J4:J68">F4/G4*100</f>
        <v>111.15206596857972</v>
      </c>
    </row>
    <row r="5" spans="1:11" ht="17.25" customHeight="1">
      <c r="A5" s="15" t="s">
        <v>14</v>
      </c>
      <c r="B5" s="16">
        <f>B6+B8+B11+B14+B17+B21</f>
        <v>53452</v>
      </c>
      <c r="C5" s="16">
        <f>C6+C8+C11+C14+C17+C21+C27</f>
        <v>57462.99999999999</v>
      </c>
      <c r="D5" s="13">
        <f>D6+D8+D11+D14+D17+D21+D27</f>
        <v>73784.1</v>
      </c>
      <c r="E5" s="13">
        <f>E6+E8+E11+E14+E17+E21+E27</f>
        <v>73784.1</v>
      </c>
      <c r="F5" s="13">
        <f>F6+F8+F11+F14+F17+F21+F27</f>
        <v>63205.59999999999</v>
      </c>
      <c r="G5" s="13">
        <f>G6+G8+G11+G14+G17+G21+G27</f>
        <v>55037.7</v>
      </c>
      <c r="H5" s="13">
        <f t="shared" si="1"/>
        <v>85.66290027255192</v>
      </c>
      <c r="I5" s="14">
        <f t="shared" si="2"/>
        <v>85.66290027255192</v>
      </c>
      <c r="J5" s="14">
        <f t="shared" si="3"/>
        <v>114.84055474701884</v>
      </c>
      <c r="K5" s="2"/>
    </row>
    <row r="6" spans="1:10" ht="16.5" customHeight="1">
      <c r="A6" s="17" t="s">
        <v>19</v>
      </c>
      <c r="B6" s="18">
        <f aca="true" t="shared" si="4" ref="B6:G6">B7</f>
        <v>40554.9</v>
      </c>
      <c r="C6" s="18">
        <f t="shared" si="4"/>
        <v>40554.9</v>
      </c>
      <c r="D6" s="19">
        <f t="shared" si="4"/>
        <v>58238.8</v>
      </c>
      <c r="E6" s="19">
        <f t="shared" si="4"/>
        <v>58238.8</v>
      </c>
      <c r="F6" s="19">
        <f>F7</f>
        <v>45707.6</v>
      </c>
      <c r="G6" s="19">
        <f t="shared" si="4"/>
        <v>39536.3</v>
      </c>
      <c r="H6" s="13">
        <f t="shared" si="1"/>
        <v>78.48307314024326</v>
      </c>
      <c r="I6" s="14">
        <f t="shared" si="2"/>
        <v>78.48307314024326</v>
      </c>
      <c r="J6" s="14">
        <f t="shared" si="3"/>
        <v>115.60919964690675</v>
      </c>
    </row>
    <row r="7" spans="1:10" ht="15" customHeight="1">
      <c r="A7" s="20" t="s">
        <v>2</v>
      </c>
      <c r="B7" s="21">
        <v>40554.9</v>
      </c>
      <c r="C7" s="21">
        <v>40554.9</v>
      </c>
      <c r="D7" s="22">
        <v>58238.8</v>
      </c>
      <c r="E7" s="22">
        <v>58238.8</v>
      </c>
      <c r="F7" s="22">
        <v>45707.6</v>
      </c>
      <c r="G7" s="22">
        <v>39536.3</v>
      </c>
      <c r="H7" s="13">
        <f t="shared" si="1"/>
        <v>78.48307314024326</v>
      </c>
      <c r="I7" s="14">
        <f t="shared" si="2"/>
        <v>78.48307314024326</v>
      </c>
      <c r="J7" s="14">
        <f t="shared" si="3"/>
        <v>115.60919964690675</v>
      </c>
    </row>
    <row r="8" spans="1:10" ht="17.25" customHeight="1">
      <c r="A8" s="17" t="s">
        <v>3</v>
      </c>
      <c r="B8" s="18">
        <f aca="true" t="shared" si="5" ref="B8:G8">B9+B10</f>
        <v>7100</v>
      </c>
      <c r="C8" s="18">
        <f t="shared" si="5"/>
        <v>9288.8</v>
      </c>
      <c r="D8" s="19">
        <f t="shared" si="5"/>
        <v>9870</v>
      </c>
      <c r="E8" s="19">
        <f t="shared" si="5"/>
        <v>9870</v>
      </c>
      <c r="F8" s="19">
        <f t="shared" si="5"/>
        <v>11850.8</v>
      </c>
      <c r="G8" s="19">
        <f t="shared" si="5"/>
        <v>9744</v>
      </c>
      <c r="H8" s="13">
        <f t="shared" si="1"/>
        <v>120.06889564336372</v>
      </c>
      <c r="I8" s="14">
        <f t="shared" si="2"/>
        <v>120.06889564336372</v>
      </c>
      <c r="J8" s="14">
        <f t="shared" si="3"/>
        <v>121.62151067323481</v>
      </c>
    </row>
    <row r="9" spans="1:10" ht="25.5" customHeight="1">
      <c r="A9" s="23" t="s">
        <v>12</v>
      </c>
      <c r="B9" s="24">
        <v>6200</v>
      </c>
      <c r="C9" s="24">
        <v>7700</v>
      </c>
      <c r="D9" s="25">
        <v>7870</v>
      </c>
      <c r="E9" s="25">
        <v>7870</v>
      </c>
      <c r="F9" s="22">
        <v>9772.8</v>
      </c>
      <c r="G9" s="22">
        <v>8216.6</v>
      </c>
      <c r="H9" s="13">
        <f t="shared" si="1"/>
        <v>124.17789072426937</v>
      </c>
      <c r="I9" s="14">
        <f t="shared" si="2"/>
        <v>124.17789072426937</v>
      </c>
      <c r="J9" s="14">
        <f t="shared" si="3"/>
        <v>118.93970742156121</v>
      </c>
    </row>
    <row r="10" spans="1:10" ht="15.75" customHeight="1">
      <c r="A10" s="23" t="s">
        <v>4</v>
      </c>
      <c r="B10" s="24">
        <v>900</v>
      </c>
      <c r="C10" s="24">
        <v>1588.8</v>
      </c>
      <c r="D10" s="25">
        <v>2000</v>
      </c>
      <c r="E10" s="25">
        <v>2000</v>
      </c>
      <c r="F10" s="22">
        <v>2078</v>
      </c>
      <c r="G10" s="22">
        <v>1527.4</v>
      </c>
      <c r="H10" s="13">
        <f t="shared" si="1"/>
        <v>103.89999999999999</v>
      </c>
      <c r="I10" s="14">
        <f t="shared" si="2"/>
        <v>103.89999999999999</v>
      </c>
      <c r="J10" s="14">
        <f t="shared" si="3"/>
        <v>136.0481864606521</v>
      </c>
    </row>
    <row r="11" spans="1:10" ht="18.75" customHeight="1">
      <c r="A11" s="26" t="s">
        <v>16</v>
      </c>
      <c r="B11" s="18">
        <f aca="true" t="shared" si="6" ref="B11:G11">B12+B13</f>
        <v>3667</v>
      </c>
      <c r="C11" s="18">
        <f t="shared" si="6"/>
        <v>3351.2</v>
      </c>
      <c r="D11" s="19">
        <f t="shared" si="6"/>
        <v>4525.8</v>
      </c>
      <c r="E11" s="19">
        <f t="shared" si="6"/>
        <v>4525.8</v>
      </c>
      <c r="F11" s="19">
        <f t="shared" si="6"/>
        <v>4269.9</v>
      </c>
      <c r="G11" s="19">
        <f t="shared" si="6"/>
        <v>2936.2</v>
      </c>
      <c r="H11" s="13">
        <f t="shared" si="1"/>
        <v>94.34575102744265</v>
      </c>
      <c r="I11" s="14">
        <f t="shared" si="2"/>
        <v>94.34575102744265</v>
      </c>
      <c r="J11" s="14">
        <f t="shared" si="3"/>
        <v>145.42265513248415</v>
      </c>
    </row>
    <row r="12" spans="1:10" ht="15.75" customHeight="1">
      <c r="A12" s="23" t="s">
        <v>46</v>
      </c>
      <c r="B12" s="24">
        <v>845</v>
      </c>
      <c r="C12" s="24">
        <v>890.3</v>
      </c>
      <c r="D12" s="25">
        <v>1186.8</v>
      </c>
      <c r="E12" s="25">
        <v>1186.8</v>
      </c>
      <c r="F12" s="22">
        <v>821.5</v>
      </c>
      <c r="G12" s="22">
        <v>28.1</v>
      </c>
      <c r="H12" s="13">
        <f t="shared" si="1"/>
        <v>69.21975058982137</v>
      </c>
      <c r="I12" s="14">
        <f t="shared" si="2"/>
        <v>69.21975058982137</v>
      </c>
      <c r="J12" s="14">
        <f t="shared" si="3"/>
        <v>2923.4875444839854</v>
      </c>
    </row>
    <row r="13" spans="1:10" ht="15.75" customHeight="1">
      <c r="A13" s="23" t="s">
        <v>17</v>
      </c>
      <c r="B13" s="24">
        <v>2822</v>
      </c>
      <c r="C13" s="24">
        <v>2460.9</v>
      </c>
      <c r="D13" s="25">
        <v>3339</v>
      </c>
      <c r="E13" s="25">
        <v>3339</v>
      </c>
      <c r="F13" s="22">
        <v>3448.4</v>
      </c>
      <c r="G13" s="22">
        <v>2908.1</v>
      </c>
      <c r="H13" s="13">
        <f t="shared" si="1"/>
        <v>103.2764300688829</v>
      </c>
      <c r="I13" s="14">
        <f t="shared" si="2"/>
        <v>103.2764300688829</v>
      </c>
      <c r="J13" s="14">
        <f t="shared" si="3"/>
        <v>118.57914101990991</v>
      </c>
    </row>
    <row r="14" spans="1:10" ht="32.25">
      <c r="A14" s="26" t="s">
        <v>13</v>
      </c>
      <c r="B14" s="27">
        <f aca="true" t="shared" si="7" ref="B14:G14">B15+B16</f>
        <v>180.1</v>
      </c>
      <c r="C14" s="27">
        <f t="shared" si="7"/>
        <v>405.6</v>
      </c>
      <c r="D14" s="28">
        <f t="shared" si="7"/>
        <v>200</v>
      </c>
      <c r="E14" s="28">
        <f t="shared" si="7"/>
        <v>200</v>
      </c>
      <c r="F14" s="28">
        <f t="shared" si="7"/>
        <v>649.6</v>
      </c>
      <c r="G14" s="28">
        <f t="shared" si="7"/>
        <v>310.5</v>
      </c>
      <c r="H14" s="13" t="s">
        <v>147</v>
      </c>
      <c r="I14" s="14" t="s">
        <v>147</v>
      </c>
      <c r="J14" s="14" t="s">
        <v>146</v>
      </c>
    </row>
    <row r="15" spans="1:10" ht="22.5">
      <c r="A15" s="23" t="s">
        <v>5</v>
      </c>
      <c r="B15" s="24">
        <v>177.1</v>
      </c>
      <c r="C15" s="24">
        <v>405.6</v>
      </c>
      <c r="D15" s="25">
        <v>200</v>
      </c>
      <c r="E15" s="25">
        <v>200</v>
      </c>
      <c r="F15" s="22">
        <v>649.6</v>
      </c>
      <c r="G15" s="22">
        <v>310.5</v>
      </c>
      <c r="H15" s="13" t="s">
        <v>147</v>
      </c>
      <c r="I15" s="14" t="s">
        <v>147</v>
      </c>
      <c r="J15" s="14" t="s">
        <v>141</v>
      </c>
    </row>
    <row r="16" spans="1:10" ht="22.5" hidden="1">
      <c r="A16" s="23" t="s">
        <v>6</v>
      </c>
      <c r="B16" s="24">
        <v>3</v>
      </c>
      <c r="C16" s="24">
        <v>0</v>
      </c>
      <c r="D16" s="25"/>
      <c r="E16" s="25"/>
      <c r="F16" s="22">
        <v>0</v>
      </c>
      <c r="G16" s="22">
        <v>0</v>
      </c>
      <c r="H16" s="13" t="e">
        <f t="shared" si="1"/>
        <v>#DIV/0!</v>
      </c>
      <c r="I16" s="14" t="e">
        <f t="shared" si="2"/>
        <v>#DIV/0!</v>
      </c>
      <c r="J16" s="14" t="e">
        <f t="shared" si="3"/>
        <v>#DIV/0!</v>
      </c>
    </row>
    <row r="17" spans="1:10" ht="15" customHeight="1">
      <c r="A17" s="26" t="s">
        <v>35</v>
      </c>
      <c r="B17" s="18">
        <f>B18+B19+B20</f>
        <v>1950</v>
      </c>
      <c r="C17" s="18">
        <v>3840.5</v>
      </c>
      <c r="D17" s="19">
        <f>D18+D19+D20</f>
        <v>949.5</v>
      </c>
      <c r="E17" s="19">
        <f>E18+E19+E20</f>
        <v>949.5</v>
      </c>
      <c r="F17" s="19">
        <f>F18+F19+F20</f>
        <v>727.6999999999999</v>
      </c>
      <c r="G17" s="19">
        <f>G18+G20+G19</f>
        <v>2505.5</v>
      </c>
      <c r="H17" s="13">
        <f t="shared" si="1"/>
        <v>76.64033701948392</v>
      </c>
      <c r="I17" s="14">
        <f t="shared" si="2"/>
        <v>76.64033701948392</v>
      </c>
      <c r="J17" s="14">
        <f t="shared" si="3"/>
        <v>29.04410297345839</v>
      </c>
    </row>
    <row r="18" spans="1:10" ht="40.5" customHeight="1">
      <c r="A18" s="23" t="s">
        <v>49</v>
      </c>
      <c r="B18" s="24">
        <v>750</v>
      </c>
      <c r="C18" s="24">
        <v>740</v>
      </c>
      <c r="D18" s="25">
        <v>800</v>
      </c>
      <c r="E18" s="25">
        <v>800</v>
      </c>
      <c r="F18" s="22">
        <v>601.4</v>
      </c>
      <c r="G18" s="22">
        <v>463.8</v>
      </c>
      <c r="H18" s="13">
        <f t="shared" si="1"/>
        <v>75.175</v>
      </c>
      <c r="I18" s="14">
        <f t="shared" si="2"/>
        <v>75.175</v>
      </c>
      <c r="J18" s="14">
        <f t="shared" si="3"/>
        <v>129.66796032772749</v>
      </c>
    </row>
    <row r="19" spans="1:10" ht="23.25" customHeight="1">
      <c r="A19" s="23" t="s">
        <v>34</v>
      </c>
      <c r="B19" s="24"/>
      <c r="C19" s="24">
        <v>454.8</v>
      </c>
      <c r="D19" s="25">
        <v>149.5</v>
      </c>
      <c r="E19" s="25">
        <v>149.5</v>
      </c>
      <c r="F19" s="22">
        <v>126.3</v>
      </c>
      <c r="G19" s="22">
        <v>198.2</v>
      </c>
      <c r="H19" s="13">
        <f t="shared" si="1"/>
        <v>84.48160535117056</v>
      </c>
      <c r="I19" s="14">
        <f t="shared" si="2"/>
        <v>84.48160535117056</v>
      </c>
      <c r="J19" s="14">
        <f t="shared" si="3"/>
        <v>63.72351160443996</v>
      </c>
    </row>
    <row r="20" spans="1:10" ht="33.75">
      <c r="A20" s="23" t="s">
        <v>107</v>
      </c>
      <c r="B20" s="24">
        <v>1200</v>
      </c>
      <c r="C20" s="24">
        <v>2645.7</v>
      </c>
      <c r="D20" s="25">
        <v>0</v>
      </c>
      <c r="E20" s="25">
        <v>0</v>
      </c>
      <c r="F20" s="22">
        <v>0</v>
      </c>
      <c r="G20" s="22">
        <v>1843.5</v>
      </c>
      <c r="H20" s="13"/>
      <c r="I20" s="14"/>
      <c r="J20" s="14">
        <f t="shared" si="3"/>
        <v>0</v>
      </c>
    </row>
    <row r="21" spans="1:10" ht="21.75">
      <c r="A21" s="26" t="s">
        <v>21</v>
      </c>
      <c r="B21" s="27"/>
      <c r="C21" s="27"/>
      <c r="D21" s="28"/>
      <c r="E21" s="28"/>
      <c r="F21" s="19"/>
      <c r="G21" s="19">
        <v>5.2</v>
      </c>
      <c r="H21" s="13"/>
      <c r="I21" s="14"/>
      <c r="J21" s="14">
        <f t="shared" si="3"/>
        <v>0</v>
      </c>
    </row>
    <row r="22" spans="1:10" ht="0.75" customHeight="1" hidden="1">
      <c r="A22" s="23" t="s">
        <v>25</v>
      </c>
      <c r="B22" s="24"/>
      <c r="C22" s="24"/>
      <c r="D22" s="25"/>
      <c r="E22" s="25"/>
      <c r="F22" s="22"/>
      <c r="G22" s="22"/>
      <c r="H22" s="13" t="e">
        <f t="shared" si="1"/>
        <v>#DIV/0!</v>
      </c>
      <c r="I22" s="14" t="e">
        <f t="shared" si="2"/>
        <v>#DIV/0!</v>
      </c>
      <c r="J22" s="14" t="e">
        <f t="shared" si="3"/>
        <v>#DIV/0!</v>
      </c>
    </row>
    <row r="23" spans="1:10" ht="22.5" hidden="1">
      <c r="A23" s="23" t="s">
        <v>29</v>
      </c>
      <c r="B23" s="24"/>
      <c r="C23" s="24"/>
      <c r="D23" s="25"/>
      <c r="E23" s="25"/>
      <c r="F23" s="22"/>
      <c r="G23" s="22"/>
      <c r="H23" s="13" t="e">
        <f t="shared" si="1"/>
        <v>#DIV/0!</v>
      </c>
      <c r="I23" s="14" t="e">
        <f t="shared" si="2"/>
        <v>#DIV/0!</v>
      </c>
      <c r="J23" s="14" t="e">
        <f t="shared" si="3"/>
        <v>#DIV/0!</v>
      </c>
    </row>
    <row r="24" spans="1:10" ht="12.75" hidden="1">
      <c r="A24" s="23" t="s">
        <v>7</v>
      </c>
      <c r="B24" s="24"/>
      <c r="C24" s="24"/>
      <c r="D24" s="25"/>
      <c r="E24" s="25"/>
      <c r="F24" s="22"/>
      <c r="G24" s="22"/>
      <c r="H24" s="13" t="e">
        <f t="shared" si="1"/>
        <v>#DIV/0!</v>
      </c>
      <c r="I24" s="14" t="e">
        <f t="shared" si="2"/>
        <v>#DIV/0!</v>
      </c>
      <c r="J24" s="14" t="e">
        <f t="shared" si="3"/>
        <v>#DIV/0!</v>
      </c>
    </row>
    <row r="25" spans="1:10" ht="12.75" hidden="1">
      <c r="A25" s="29" t="s">
        <v>23</v>
      </c>
      <c r="B25" s="30"/>
      <c r="C25" s="30"/>
      <c r="D25" s="31"/>
      <c r="E25" s="31"/>
      <c r="F25" s="84"/>
      <c r="G25" s="84"/>
      <c r="H25" s="13" t="e">
        <f t="shared" si="1"/>
        <v>#DIV/0!</v>
      </c>
      <c r="I25" s="14" t="e">
        <f t="shared" si="2"/>
        <v>#DIV/0!</v>
      </c>
      <c r="J25" s="14" t="e">
        <f t="shared" si="3"/>
        <v>#DIV/0!</v>
      </c>
    </row>
    <row r="26" spans="1:10" ht="12.75" hidden="1">
      <c r="A26" s="29" t="s">
        <v>27</v>
      </c>
      <c r="B26" s="30"/>
      <c r="C26" s="30"/>
      <c r="D26" s="31"/>
      <c r="E26" s="31"/>
      <c r="F26" s="84"/>
      <c r="G26" s="84"/>
      <c r="H26" s="13" t="e">
        <f t="shared" si="1"/>
        <v>#DIV/0!</v>
      </c>
      <c r="I26" s="14" t="e">
        <f t="shared" si="2"/>
        <v>#DIV/0!</v>
      </c>
      <c r="J26" s="14" t="e">
        <f t="shared" si="3"/>
        <v>#DIV/0!</v>
      </c>
    </row>
    <row r="27" spans="1:10" ht="31.5" hidden="1">
      <c r="A27" s="32" t="s">
        <v>40</v>
      </c>
      <c r="B27" s="33"/>
      <c r="C27" s="33">
        <v>22</v>
      </c>
      <c r="D27" s="34"/>
      <c r="E27" s="34"/>
      <c r="F27" s="19"/>
      <c r="G27" s="85"/>
      <c r="H27" s="13" t="e">
        <f t="shared" si="1"/>
        <v>#DIV/0!</v>
      </c>
      <c r="I27" s="14" t="e">
        <f t="shared" si="2"/>
        <v>#DIV/0!</v>
      </c>
      <c r="J27" s="14" t="e">
        <f t="shared" si="3"/>
        <v>#DIV/0!</v>
      </c>
    </row>
    <row r="28" spans="1:10" ht="16.5" customHeight="1">
      <c r="A28" s="35" t="s">
        <v>15</v>
      </c>
      <c r="B28" s="16">
        <f>B29+B36+B38+B40+B44+B46</f>
        <v>6285.6</v>
      </c>
      <c r="C28" s="16">
        <f>C29+C36+C38+C40+C44+C46</f>
        <v>8759.8</v>
      </c>
      <c r="D28" s="13">
        <f>D29+D36+D38+D40+D44+D46</f>
        <v>6104.5</v>
      </c>
      <c r="E28" s="13">
        <f>E29+E36+E38+E40+E44+E46</f>
        <v>6768.7</v>
      </c>
      <c r="F28" s="13">
        <f>F29+F36+F38+F40+F44+F45+F46</f>
        <v>6725.5</v>
      </c>
      <c r="G28" s="13">
        <f>G29+G36+G38+G40+G44+G46+G45</f>
        <v>7877.099999999999</v>
      </c>
      <c r="H28" s="13">
        <f t="shared" si="1"/>
        <v>110.1728233270538</v>
      </c>
      <c r="I28" s="14">
        <f t="shared" si="2"/>
        <v>99.36176813863815</v>
      </c>
      <c r="J28" s="14">
        <f t="shared" si="3"/>
        <v>85.38040649477601</v>
      </c>
    </row>
    <row r="29" spans="1:10" ht="21" customHeight="1">
      <c r="A29" s="26" t="s">
        <v>20</v>
      </c>
      <c r="B29" s="27">
        <f>B30+B31+B34+B35</f>
        <v>2141.5</v>
      </c>
      <c r="C29" s="27">
        <f>C30+C31+C34+C35</f>
        <v>2199.1</v>
      </c>
      <c r="D29" s="28">
        <f>D30+D31+D34+D35</f>
        <v>2438.5</v>
      </c>
      <c r="E29" s="28">
        <f>E30+E31+E34+E35</f>
        <v>2438.5</v>
      </c>
      <c r="F29" s="28">
        <f>F30+F31+F34+F35+F32</f>
        <v>2660.7</v>
      </c>
      <c r="G29" s="28">
        <f>G30+G31+G34+G35+G32</f>
        <v>1984.2999999999997</v>
      </c>
      <c r="H29" s="13">
        <f t="shared" si="1"/>
        <v>109.11215911420955</v>
      </c>
      <c r="I29" s="14">
        <f t="shared" si="2"/>
        <v>109.11215911420955</v>
      </c>
      <c r="J29" s="14">
        <f t="shared" si="3"/>
        <v>134.08758756236458</v>
      </c>
    </row>
    <row r="30" spans="1:10" ht="30" customHeight="1" hidden="1">
      <c r="A30" s="36" t="s">
        <v>30</v>
      </c>
      <c r="B30" s="24">
        <v>20</v>
      </c>
      <c r="C30" s="24">
        <v>0</v>
      </c>
      <c r="D30" s="25"/>
      <c r="E30" s="25"/>
      <c r="F30" s="22"/>
      <c r="G30" s="22"/>
      <c r="H30" s="13" t="e">
        <f t="shared" si="1"/>
        <v>#DIV/0!</v>
      </c>
      <c r="I30" s="14" t="e">
        <f t="shared" si="2"/>
        <v>#DIV/0!</v>
      </c>
      <c r="J30" s="14" t="e">
        <f t="shared" si="3"/>
        <v>#DIV/0!</v>
      </c>
    </row>
    <row r="31" spans="1:10" ht="26.25" customHeight="1">
      <c r="A31" s="36" t="s">
        <v>36</v>
      </c>
      <c r="B31" s="24">
        <v>1794</v>
      </c>
      <c r="C31" s="24">
        <v>1863.4</v>
      </c>
      <c r="D31" s="25">
        <v>2323</v>
      </c>
      <c r="E31" s="25">
        <v>2323</v>
      </c>
      <c r="F31" s="22">
        <v>2517.2</v>
      </c>
      <c r="G31" s="22">
        <v>1591.6</v>
      </c>
      <c r="H31" s="13">
        <f t="shared" si="1"/>
        <v>108.35987946620749</v>
      </c>
      <c r="I31" s="14">
        <f t="shared" si="2"/>
        <v>108.35987946620749</v>
      </c>
      <c r="J31" s="14">
        <f t="shared" si="3"/>
        <v>158.15531540588088</v>
      </c>
    </row>
    <row r="32" spans="1:10" ht="63" customHeight="1">
      <c r="A32" s="36" t="s">
        <v>123</v>
      </c>
      <c r="B32" s="24"/>
      <c r="C32" s="24"/>
      <c r="D32" s="25"/>
      <c r="E32" s="25"/>
      <c r="F32" s="22">
        <v>27.6</v>
      </c>
      <c r="G32" s="22">
        <v>279.9</v>
      </c>
      <c r="H32" s="13"/>
      <c r="I32" s="14"/>
      <c r="J32" s="14">
        <f t="shared" si="3"/>
        <v>9.860664523043946</v>
      </c>
    </row>
    <row r="33" spans="1:10" ht="43.5" customHeight="1" hidden="1">
      <c r="A33" s="36" t="s">
        <v>115</v>
      </c>
      <c r="B33" s="24"/>
      <c r="C33" s="24"/>
      <c r="D33" s="25"/>
      <c r="E33" s="25"/>
      <c r="F33" s="22"/>
      <c r="G33" s="22"/>
      <c r="H33" s="13" t="e">
        <f t="shared" si="1"/>
        <v>#DIV/0!</v>
      </c>
      <c r="I33" s="14" t="e">
        <f t="shared" si="2"/>
        <v>#DIV/0!</v>
      </c>
      <c r="J33" s="14" t="e">
        <f t="shared" si="3"/>
        <v>#DIV/0!</v>
      </c>
    </row>
    <row r="34" spans="1:10" ht="38.25" customHeight="1">
      <c r="A34" s="36" t="s">
        <v>37</v>
      </c>
      <c r="B34" s="24">
        <v>327.5</v>
      </c>
      <c r="C34" s="24">
        <v>266.7</v>
      </c>
      <c r="D34" s="25">
        <v>90.5</v>
      </c>
      <c r="E34" s="25">
        <v>90.5</v>
      </c>
      <c r="F34" s="22">
        <v>107.1</v>
      </c>
      <c r="G34" s="22"/>
      <c r="H34" s="13">
        <f t="shared" si="1"/>
        <v>118.34254143646407</v>
      </c>
      <c r="I34" s="14">
        <f t="shared" si="2"/>
        <v>118.34254143646407</v>
      </c>
      <c r="J34" s="14"/>
    </row>
    <row r="35" spans="1:10" ht="29.25" customHeight="1">
      <c r="A35" s="36" t="s">
        <v>52</v>
      </c>
      <c r="B35" s="24"/>
      <c r="C35" s="24">
        <v>69</v>
      </c>
      <c r="D35" s="25">
        <v>25</v>
      </c>
      <c r="E35" s="25">
        <v>25</v>
      </c>
      <c r="F35" s="22">
        <v>8.8</v>
      </c>
      <c r="G35" s="22">
        <v>112.8</v>
      </c>
      <c r="H35" s="13">
        <f t="shared" si="1"/>
        <v>35.2</v>
      </c>
      <c r="I35" s="14">
        <f t="shared" si="2"/>
        <v>35.2</v>
      </c>
      <c r="J35" s="14">
        <f t="shared" si="3"/>
        <v>7.801418439716312</v>
      </c>
    </row>
    <row r="36" spans="1:10" ht="26.25" customHeight="1">
      <c r="A36" s="26" t="s">
        <v>8</v>
      </c>
      <c r="B36" s="27">
        <f aca="true" t="shared" si="8" ref="B36:G36">B37</f>
        <v>154.1</v>
      </c>
      <c r="C36" s="27">
        <f t="shared" si="8"/>
        <v>871.1</v>
      </c>
      <c r="D36" s="28">
        <f t="shared" si="8"/>
        <v>800</v>
      </c>
      <c r="E36" s="28">
        <f t="shared" si="8"/>
        <v>800</v>
      </c>
      <c r="F36" s="28">
        <f t="shared" si="8"/>
        <v>511.4</v>
      </c>
      <c r="G36" s="28">
        <f t="shared" si="8"/>
        <v>672.5</v>
      </c>
      <c r="H36" s="13">
        <f t="shared" si="1"/>
        <v>63.925</v>
      </c>
      <c r="I36" s="14">
        <f t="shared" si="2"/>
        <v>63.925</v>
      </c>
      <c r="J36" s="14">
        <f t="shared" si="3"/>
        <v>76.04460966542752</v>
      </c>
    </row>
    <row r="37" spans="1:10" ht="25.5" customHeight="1">
      <c r="A37" s="23" t="s">
        <v>9</v>
      </c>
      <c r="B37" s="24">
        <v>154.1</v>
      </c>
      <c r="C37" s="24">
        <v>871.1</v>
      </c>
      <c r="D37" s="25">
        <v>800</v>
      </c>
      <c r="E37" s="25">
        <v>800</v>
      </c>
      <c r="F37" s="22">
        <v>511.4</v>
      </c>
      <c r="G37" s="22">
        <v>672.5</v>
      </c>
      <c r="H37" s="13">
        <f t="shared" si="1"/>
        <v>63.925</v>
      </c>
      <c r="I37" s="14">
        <f t="shared" si="2"/>
        <v>63.925</v>
      </c>
      <c r="J37" s="14">
        <f t="shared" si="3"/>
        <v>76.04460966542752</v>
      </c>
    </row>
    <row r="38" spans="1:10" ht="24" customHeight="1">
      <c r="A38" s="37" t="s">
        <v>28</v>
      </c>
      <c r="B38" s="38"/>
      <c r="C38" s="38">
        <f>C39</f>
        <v>58</v>
      </c>
      <c r="D38" s="39">
        <f>D39</f>
        <v>216</v>
      </c>
      <c r="E38" s="39">
        <f>E39</f>
        <v>780.2</v>
      </c>
      <c r="F38" s="39">
        <f>F39</f>
        <v>652.4</v>
      </c>
      <c r="G38" s="39">
        <f>G39</f>
        <v>55.4</v>
      </c>
      <c r="H38" s="13">
        <f t="shared" si="1"/>
        <v>302.037037037037</v>
      </c>
      <c r="I38" s="14">
        <f t="shared" si="2"/>
        <v>83.61958472186618</v>
      </c>
      <c r="J38" s="14" t="s">
        <v>145</v>
      </c>
    </row>
    <row r="39" spans="1:10" ht="49.5" customHeight="1">
      <c r="A39" s="29" t="s">
        <v>99</v>
      </c>
      <c r="B39" s="24"/>
      <c r="C39" s="24">
        <v>58</v>
      </c>
      <c r="D39" s="25">
        <v>216</v>
      </c>
      <c r="E39" s="25">
        <v>780.2</v>
      </c>
      <c r="F39" s="22">
        <v>652.4</v>
      </c>
      <c r="G39" s="22">
        <v>55.4</v>
      </c>
      <c r="H39" s="13">
        <f t="shared" si="1"/>
        <v>302.037037037037</v>
      </c>
      <c r="I39" s="14">
        <f t="shared" si="2"/>
        <v>83.61958472186618</v>
      </c>
      <c r="J39" s="14" t="s">
        <v>145</v>
      </c>
    </row>
    <row r="40" spans="1:10" ht="21.75">
      <c r="A40" s="26" t="s">
        <v>22</v>
      </c>
      <c r="B40" s="27">
        <f>B41+B43+B42</f>
        <v>1110</v>
      </c>
      <c r="C40" s="27">
        <f>C41+C43+C42</f>
        <v>2751.6</v>
      </c>
      <c r="D40" s="28">
        <f>D42+D43</f>
        <v>550</v>
      </c>
      <c r="E40" s="28">
        <f>E42+E43</f>
        <v>650</v>
      </c>
      <c r="F40" s="28">
        <f>F42+F43</f>
        <v>1096.2</v>
      </c>
      <c r="G40" s="28">
        <f>G42+G43</f>
        <v>1217.2</v>
      </c>
      <c r="H40" s="13">
        <f t="shared" si="1"/>
        <v>199.3090909090909</v>
      </c>
      <c r="I40" s="14">
        <f t="shared" si="2"/>
        <v>168.64615384615385</v>
      </c>
      <c r="J40" s="14">
        <f t="shared" si="3"/>
        <v>90.0591521524811</v>
      </c>
    </row>
    <row r="41" spans="1:10" ht="0.75" customHeight="1">
      <c r="A41" s="36"/>
      <c r="B41" s="30"/>
      <c r="C41" s="30"/>
      <c r="D41" s="31"/>
      <c r="E41" s="31"/>
      <c r="F41" s="25"/>
      <c r="G41" s="28"/>
      <c r="H41" s="13" t="e">
        <f t="shared" si="1"/>
        <v>#DIV/0!</v>
      </c>
      <c r="I41" s="14" t="e">
        <f t="shared" si="2"/>
        <v>#DIV/0!</v>
      </c>
      <c r="J41" s="14" t="e">
        <f t="shared" si="3"/>
        <v>#DIV/0!</v>
      </c>
    </row>
    <row r="42" spans="1:10" ht="33.75">
      <c r="A42" s="36" t="s">
        <v>31</v>
      </c>
      <c r="B42" s="30">
        <v>50</v>
      </c>
      <c r="C42" s="30">
        <v>71</v>
      </c>
      <c r="D42" s="31">
        <v>310</v>
      </c>
      <c r="E42" s="31">
        <v>410</v>
      </c>
      <c r="F42" s="25">
        <v>0</v>
      </c>
      <c r="G42" s="40">
        <v>431.1</v>
      </c>
      <c r="H42" s="13">
        <f t="shared" si="1"/>
        <v>0</v>
      </c>
      <c r="I42" s="14">
        <f t="shared" si="2"/>
        <v>0</v>
      </c>
      <c r="J42" s="14">
        <f t="shared" si="3"/>
        <v>0</v>
      </c>
    </row>
    <row r="43" spans="1:10" ht="39" customHeight="1">
      <c r="A43" s="36" t="s">
        <v>32</v>
      </c>
      <c r="B43" s="24">
        <v>1060</v>
      </c>
      <c r="C43" s="24">
        <v>2680.6</v>
      </c>
      <c r="D43" s="25">
        <v>240</v>
      </c>
      <c r="E43" s="25">
        <v>240</v>
      </c>
      <c r="F43" s="22">
        <v>1096.2</v>
      </c>
      <c r="G43" s="22">
        <v>786.1</v>
      </c>
      <c r="H43" s="13" t="s">
        <v>144</v>
      </c>
      <c r="I43" s="14" t="s">
        <v>142</v>
      </c>
      <c r="J43" s="14">
        <f t="shared" si="3"/>
        <v>139.44790739091718</v>
      </c>
    </row>
    <row r="44" spans="1:10" ht="12.75">
      <c r="A44" s="26" t="s">
        <v>38</v>
      </c>
      <c r="B44" s="27">
        <v>2880</v>
      </c>
      <c r="C44" s="27">
        <v>2880</v>
      </c>
      <c r="D44" s="28">
        <v>2100</v>
      </c>
      <c r="E44" s="28">
        <v>2100</v>
      </c>
      <c r="F44" s="19">
        <v>1802</v>
      </c>
      <c r="G44" s="19">
        <v>3188.4</v>
      </c>
      <c r="H44" s="13">
        <f t="shared" si="1"/>
        <v>85.80952380952381</v>
      </c>
      <c r="I44" s="14">
        <f t="shared" si="2"/>
        <v>85.80952380952381</v>
      </c>
      <c r="J44" s="14">
        <f t="shared" si="3"/>
        <v>56.51737548613725</v>
      </c>
    </row>
    <row r="45" spans="1:10" ht="24.75" customHeight="1">
      <c r="A45" s="102" t="s">
        <v>0</v>
      </c>
      <c r="B45" s="102"/>
      <c r="C45" s="27"/>
      <c r="D45" s="28"/>
      <c r="E45" s="28"/>
      <c r="F45" s="19">
        <v>0.3</v>
      </c>
      <c r="G45" s="19"/>
      <c r="H45" s="13"/>
      <c r="I45" s="14"/>
      <c r="J45" s="14"/>
    </row>
    <row r="46" spans="1:10" s="3" customFormat="1" ht="20.25" customHeight="1">
      <c r="A46" s="99" t="s">
        <v>10</v>
      </c>
      <c r="B46" s="28"/>
      <c r="C46" s="28"/>
      <c r="D46" s="28"/>
      <c r="E46" s="28"/>
      <c r="F46" s="19">
        <v>2.5</v>
      </c>
      <c r="G46" s="19">
        <v>759.3</v>
      </c>
      <c r="H46" s="13"/>
      <c r="I46" s="14"/>
      <c r="J46" s="14">
        <f t="shared" si="3"/>
        <v>0.3292506255761886</v>
      </c>
    </row>
    <row r="47" spans="1:10" ht="0.75" customHeight="1">
      <c r="A47" s="26" t="s">
        <v>50</v>
      </c>
      <c r="B47" s="27">
        <v>19366.5</v>
      </c>
      <c r="C47" s="27">
        <v>21600</v>
      </c>
      <c r="D47" s="28"/>
      <c r="E47" s="28"/>
      <c r="F47" s="19"/>
      <c r="G47" s="19"/>
      <c r="H47" s="13" t="e">
        <f t="shared" si="1"/>
        <v>#DIV/0!</v>
      </c>
      <c r="I47" s="14" t="e">
        <f t="shared" si="2"/>
        <v>#DIV/0!</v>
      </c>
      <c r="J47" s="14" t="e">
        <f t="shared" si="3"/>
        <v>#DIV/0!</v>
      </c>
    </row>
    <row r="48" spans="1:10" s="5" customFormat="1" ht="23.25" customHeight="1">
      <c r="A48" s="41" t="s">
        <v>42</v>
      </c>
      <c r="B48" s="42">
        <f>B4+B47</f>
        <v>79104.1</v>
      </c>
      <c r="C48" s="42">
        <f>C4+C47</f>
        <v>87822.79999999999</v>
      </c>
      <c r="D48" s="42">
        <f>D4</f>
        <v>79888.6</v>
      </c>
      <c r="E48" s="42">
        <f>E4</f>
        <v>80552.8</v>
      </c>
      <c r="F48" s="42">
        <f>F4</f>
        <v>69931.09999999999</v>
      </c>
      <c r="G48" s="42">
        <f>G4</f>
        <v>62914.799999999996</v>
      </c>
      <c r="H48" s="92">
        <f t="shared" si="1"/>
        <v>87.5357685577166</v>
      </c>
      <c r="I48" s="93">
        <f t="shared" si="2"/>
        <v>86.8139903268415</v>
      </c>
      <c r="J48" s="93">
        <f t="shared" si="3"/>
        <v>111.15206596857972</v>
      </c>
    </row>
    <row r="49" spans="1:10" s="5" customFormat="1" ht="21" customHeight="1">
      <c r="A49" s="43" t="s">
        <v>41</v>
      </c>
      <c r="B49" s="44">
        <f>B51+B52+B53+B72+B93</f>
        <v>186375</v>
      </c>
      <c r="C49" s="44">
        <f>C51+C52+C53+C72+C93</f>
        <v>219005.7</v>
      </c>
      <c r="D49" s="44">
        <f>D51+D52+D53+D72+D93+D102+D104</f>
        <v>204412</v>
      </c>
      <c r="E49" s="44">
        <f>E51+E52+E53+E72+E95+E96+E97+E102+E104</f>
        <v>269375.39999999997</v>
      </c>
      <c r="F49" s="44">
        <f>F51+F52+F53+F72+F95+F96+F97+F102+F104</f>
        <v>223405.79999999996</v>
      </c>
      <c r="G49" s="44">
        <f>G51+G52+G53+G72+G93+G102+G104</f>
        <v>193251.3</v>
      </c>
      <c r="H49" s="92">
        <f t="shared" si="1"/>
        <v>109.29192023951626</v>
      </c>
      <c r="I49" s="93">
        <f t="shared" si="2"/>
        <v>82.93474459805907</v>
      </c>
      <c r="J49" s="93">
        <f t="shared" si="3"/>
        <v>115.60377601599573</v>
      </c>
    </row>
    <row r="50" spans="1:10" s="3" customFormat="1" ht="25.5" customHeight="1">
      <c r="A50" s="99" t="s">
        <v>117</v>
      </c>
      <c r="B50" s="19"/>
      <c r="C50" s="19"/>
      <c r="D50" s="19">
        <f>D51+D53+D72+D93+D52+D104</f>
        <v>203661.5</v>
      </c>
      <c r="E50" s="19">
        <f>E51+E53+E72+E93+E52+E104</f>
        <v>266834.3</v>
      </c>
      <c r="F50" s="19">
        <f>F51+F53+F72+F93+F52+F104</f>
        <v>221179.89999999997</v>
      </c>
      <c r="G50" s="19">
        <f>G51+G53+G72+G93+G52+G104</f>
        <v>193251.3</v>
      </c>
      <c r="H50" s="13">
        <f t="shared" si="1"/>
        <v>108.60172393898696</v>
      </c>
      <c r="I50" s="14">
        <f t="shared" si="2"/>
        <v>82.89035555024222</v>
      </c>
      <c r="J50" s="14">
        <f t="shared" si="3"/>
        <v>114.45195970221155</v>
      </c>
    </row>
    <row r="51" spans="1:10" ht="36.75" customHeight="1">
      <c r="A51" s="37" t="s">
        <v>51</v>
      </c>
      <c r="B51" s="33">
        <v>63383</v>
      </c>
      <c r="C51" s="33">
        <v>63383</v>
      </c>
      <c r="D51" s="34">
        <v>21072.9</v>
      </c>
      <c r="E51" s="34">
        <v>29851.9</v>
      </c>
      <c r="F51" s="13">
        <v>24206</v>
      </c>
      <c r="G51" s="39">
        <v>35981.1</v>
      </c>
      <c r="H51" s="13">
        <f t="shared" si="1"/>
        <v>114.86791091876296</v>
      </c>
      <c r="I51" s="14">
        <f t="shared" si="2"/>
        <v>81.08696598876452</v>
      </c>
      <c r="J51" s="14">
        <f t="shared" si="3"/>
        <v>67.2742078480091</v>
      </c>
    </row>
    <row r="52" spans="1:10" ht="18" customHeight="1">
      <c r="A52" s="37" t="s">
        <v>43</v>
      </c>
      <c r="B52" s="33"/>
      <c r="C52" s="33"/>
      <c r="D52" s="34">
        <v>3971.9</v>
      </c>
      <c r="E52" s="34">
        <v>2670</v>
      </c>
      <c r="F52" s="39">
        <v>2505</v>
      </c>
      <c r="G52" s="39">
        <v>5115.8</v>
      </c>
      <c r="H52" s="13">
        <f t="shared" si="1"/>
        <v>63.06805307283667</v>
      </c>
      <c r="I52" s="14">
        <f t="shared" si="2"/>
        <v>93.82022471910112</v>
      </c>
      <c r="J52" s="14">
        <f t="shared" si="3"/>
        <v>48.96594862973533</v>
      </c>
    </row>
    <row r="53" spans="1:10" ht="27.75" customHeight="1">
      <c r="A53" s="45" t="s">
        <v>39</v>
      </c>
      <c r="B53" s="33">
        <v>10967</v>
      </c>
      <c r="C53" s="33">
        <v>32056</v>
      </c>
      <c r="D53" s="34">
        <f>D54+D56+D55+D59+D62+D63+D64+D70</f>
        <v>22332.300000000003</v>
      </c>
      <c r="E53" s="34">
        <f>E54+E56+E57+E58+E59+E60+E64</f>
        <v>63300.299999999996</v>
      </c>
      <c r="F53" s="34">
        <f>F54+F56+F57+F58+F59+F60+F64+F61</f>
        <v>53664.5</v>
      </c>
      <c r="G53" s="34">
        <f>G54+G56+G57+G58+G59+G60+G64+G62+G63+G55</f>
        <v>36175.299999999996</v>
      </c>
      <c r="H53" s="13" t="s">
        <v>141</v>
      </c>
      <c r="I53" s="14">
        <f t="shared" si="2"/>
        <v>84.77763928448996</v>
      </c>
      <c r="J53" s="14">
        <f t="shared" si="3"/>
        <v>148.34569443791762</v>
      </c>
    </row>
    <row r="54" spans="1:10" s="3" customFormat="1" ht="20.25" customHeight="1">
      <c r="A54" s="82" t="s">
        <v>71</v>
      </c>
      <c r="B54" s="25"/>
      <c r="C54" s="25"/>
      <c r="D54" s="25">
        <v>1611.4</v>
      </c>
      <c r="E54" s="25">
        <v>1692.9</v>
      </c>
      <c r="F54" s="22">
        <v>169.3</v>
      </c>
      <c r="G54" s="22">
        <v>1759.8</v>
      </c>
      <c r="H54" s="13">
        <f t="shared" si="1"/>
        <v>10.506391957304208</v>
      </c>
      <c r="I54" s="14">
        <f t="shared" si="2"/>
        <v>10.000590702345088</v>
      </c>
      <c r="J54" s="14">
        <f t="shared" si="3"/>
        <v>9.620411410387545</v>
      </c>
    </row>
    <row r="55" spans="1:10" ht="24" customHeight="1">
      <c r="A55" s="36" t="s">
        <v>137</v>
      </c>
      <c r="B55" s="24"/>
      <c r="C55" s="24"/>
      <c r="D55" s="25">
        <v>0</v>
      </c>
      <c r="E55" s="25"/>
      <c r="F55" s="22"/>
      <c r="G55" s="22">
        <v>1443.7</v>
      </c>
      <c r="H55" s="13"/>
      <c r="I55" s="14"/>
      <c r="J55" s="14">
        <f t="shared" si="3"/>
        <v>0</v>
      </c>
    </row>
    <row r="56" spans="1:10" s="3" customFormat="1" ht="26.25" customHeight="1">
      <c r="A56" s="82" t="s">
        <v>138</v>
      </c>
      <c r="B56" s="25"/>
      <c r="C56" s="25"/>
      <c r="D56" s="25">
        <v>0</v>
      </c>
      <c r="E56" s="25">
        <v>1371.6</v>
      </c>
      <c r="F56" s="22">
        <v>1371.6</v>
      </c>
      <c r="G56" s="22">
        <v>2597.6</v>
      </c>
      <c r="H56" s="13"/>
      <c r="I56" s="14">
        <f t="shared" si="2"/>
        <v>100</v>
      </c>
      <c r="J56" s="14">
        <f t="shared" si="3"/>
        <v>52.802587003387735</v>
      </c>
    </row>
    <row r="57" spans="1:10" ht="45" customHeight="1">
      <c r="A57" s="36" t="s">
        <v>125</v>
      </c>
      <c r="B57" s="24"/>
      <c r="C57" s="24"/>
      <c r="D57" s="25"/>
      <c r="E57" s="25">
        <v>20000</v>
      </c>
      <c r="F57" s="22">
        <v>20000</v>
      </c>
      <c r="G57" s="22"/>
      <c r="H57" s="13"/>
      <c r="I57" s="14">
        <f t="shared" si="2"/>
        <v>100</v>
      </c>
      <c r="J57" s="14"/>
    </row>
    <row r="58" spans="1:10" ht="45">
      <c r="A58" s="36" t="s">
        <v>116</v>
      </c>
      <c r="B58" s="24"/>
      <c r="C58" s="24"/>
      <c r="D58" s="25"/>
      <c r="E58" s="25">
        <v>6181.6</v>
      </c>
      <c r="F58" s="22">
        <v>6181.6</v>
      </c>
      <c r="G58" s="22">
        <v>3259.9</v>
      </c>
      <c r="H58" s="13"/>
      <c r="I58" s="14">
        <f t="shared" si="2"/>
        <v>100</v>
      </c>
      <c r="J58" s="14">
        <f t="shared" si="3"/>
        <v>189.6254486333937</v>
      </c>
    </row>
    <row r="59" spans="1:10" ht="33.75">
      <c r="A59" s="36" t="s">
        <v>105</v>
      </c>
      <c r="B59" s="24"/>
      <c r="C59" s="24"/>
      <c r="D59" s="25"/>
      <c r="E59" s="25">
        <v>765.7</v>
      </c>
      <c r="F59" s="22">
        <v>765.7</v>
      </c>
      <c r="G59" s="22">
        <v>3990.4</v>
      </c>
      <c r="H59" s="13"/>
      <c r="I59" s="14">
        <f t="shared" si="2"/>
        <v>100</v>
      </c>
      <c r="J59" s="14">
        <f t="shared" si="3"/>
        <v>19.188552526062548</v>
      </c>
    </row>
    <row r="60" spans="1:10" ht="44.25" customHeight="1">
      <c r="A60" s="36" t="s">
        <v>124</v>
      </c>
      <c r="B60" s="24"/>
      <c r="C60" s="24"/>
      <c r="D60" s="25"/>
      <c r="E60" s="25">
        <v>252.8</v>
      </c>
      <c r="F60" s="22">
        <v>252.8</v>
      </c>
      <c r="G60" s="22"/>
      <c r="H60" s="13"/>
      <c r="I60" s="14">
        <f t="shared" si="2"/>
        <v>100</v>
      </c>
      <c r="J60" s="14"/>
    </row>
    <row r="61" spans="1:10" ht="73.5" customHeight="1">
      <c r="A61" s="36" t="s">
        <v>139</v>
      </c>
      <c r="B61" s="24"/>
      <c r="C61" s="24"/>
      <c r="D61" s="25"/>
      <c r="E61" s="25"/>
      <c r="F61" s="22">
        <v>2115.7</v>
      </c>
      <c r="G61" s="22"/>
      <c r="H61" s="13"/>
      <c r="I61" s="14"/>
      <c r="J61" s="14"/>
    </row>
    <row r="62" spans="1:10" ht="27.75" customHeight="1">
      <c r="A62" s="36" t="s">
        <v>106</v>
      </c>
      <c r="B62" s="24"/>
      <c r="C62" s="24"/>
      <c r="D62" s="25"/>
      <c r="E62" s="25"/>
      <c r="F62" s="22"/>
      <c r="G62" s="22">
        <v>1394.4</v>
      </c>
      <c r="H62" s="13"/>
      <c r="I62" s="14"/>
      <c r="J62" s="14">
        <f t="shared" si="3"/>
        <v>0</v>
      </c>
    </row>
    <row r="63" spans="1:10" ht="22.5" hidden="1">
      <c r="A63" s="36" t="s">
        <v>70</v>
      </c>
      <c r="B63" s="24"/>
      <c r="C63" s="24"/>
      <c r="D63" s="25">
        <v>0</v>
      </c>
      <c r="E63" s="25">
        <v>0</v>
      </c>
      <c r="F63" s="22"/>
      <c r="G63" s="22"/>
      <c r="H63" s="13" t="e">
        <f t="shared" si="1"/>
        <v>#DIV/0!</v>
      </c>
      <c r="I63" s="14" t="e">
        <f t="shared" si="2"/>
        <v>#DIV/0!</v>
      </c>
      <c r="J63" s="14" t="e">
        <f t="shared" si="3"/>
        <v>#DIV/0!</v>
      </c>
    </row>
    <row r="64" spans="1:12" ht="14.25" customHeight="1">
      <c r="A64" s="36" t="s">
        <v>53</v>
      </c>
      <c r="B64" s="24"/>
      <c r="C64" s="24"/>
      <c r="D64" s="25">
        <v>20720.9</v>
      </c>
      <c r="E64" s="25">
        <f>E66+E67+E68+E69+E70+E71</f>
        <v>33035.7</v>
      </c>
      <c r="F64" s="25">
        <f>F66+F67+F68+F69+F70+F71</f>
        <v>22807.8</v>
      </c>
      <c r="G64" s="22">
        <v>21729.5</v>
      </c>
      <c r="H64" s="13">
        <f t="shared" si="1"/>
        <v>110.07147372942295</v>
      </c>
      <c r="I64" s="14">
        <f t="shared" si="2"/>
        <v>69.03985688210028</v>
      </c>
      <c r="J64" s="14">
        <f t="shared" si="3"/>
        <v>104.96237833360178</v>
      </c>
      <c r="L64" s="83"/>
    </row>
    <row r="65" spans="1:10" s="3" customFormat="1" ht="12.75" customHeight="1">
      <c r="A65" s="82" t="s">
        <v>64</v>
      </c>
      <c r="B65" s="25"/>
      <c r="C65" s="25"/>
      <c r="D65" s="25"/>
      <c r="E65" s="25"/>
      <c r="F65" s="22"/>
      <c r="G65" s="22"/>
      <c r="H65" s="13"/>
      <c r="I65" s="14"/>
      <c r="J65" s="14"/>
    </row>
    <row r="66" spans="1:10" s="3" customFormat="1" ht="14.25" customHeight="1">
      <c r="A66" s="98" t="s">
        <v>134</v>
      </c>
      <c r="B66" s="40"/>
      <c r="C66" s="40"/>
      <c r="D66" s="40">
        <v>18255.1</v>
      </c>
      <c r="E66" s="40">
        <v>18255.1</v>
      </c>
      <c r="F66" s="22">
        <v>13488.4</v>
      </c>
      <c r="G66" s="22">
        <v>15828.6</v>
      </c>
      <c r="H66" s="13">
        <f t="shared" si="1"/>
        <v>73.88839283268786</v>
      </c>
      <c r="I66" s="14">
        <f t="shared" si="2"/>
        <v>73.88839283268786</v>
      </c>
      <c r="J66" s="14">
        <f t="shared" si="3"/>
        <v>85.2153696473472</v>
      </c>
    </row>
    <row r="67" spans="1:10" s="3" customFormat="1" ht="16.5" customHeight="1">
      <c r="A67" s="98" t="s">
        <v>133</v>
      </c>
      <c r="B67" s="40"/>
      <c r="C67" s="40"/>
      <c r="D67" s="40">
        <v>2465.8</v>
      </c>
      <c r="E67" s="40">
        <v>6859.8</v>
      </c>
      <c r="F67" s="22">
        <v>4997.9</v>
      </c>
      <c r="G67" s="22">
        <v>1151.7</v>
      </c>
      <c r="H67" s="13" t="s">
        <v>141</v>
      </c>
      <c r="I67" s="14">
        <f t="shared" si="2"/>
        <v>72.85780926557625</v>
      </c>
      <c r="J67" s="14" t="s">
        <v>142</v>
      </c>
    </row>
    <row r="68" spans="1:10" s="3" customFormat="1" ht="13.5" customHeight="1">
      <c r="A68" s="98" t="s">
        <v>131</v>
      </c>
      <c r="B68" s="40"/>
      <c r="C68" s="40"/>
      <c r="D68" s="40"/>
      <c r="E68" s="40">
        <v>5475.4</v>
      </c>
      <c r="F68" s="22">
        <v>3991.8</v>
      </c>
      <c r="G68" s="22">
        <v>4749.2</v>
      </c>
      <c r="H68" s="13"/>
      <c r="I68" s="14">
        <f t="shared" si="2"/>
        <v>72.90426270226834</v>
      </c>
      <c r="J68" s="14">
        <f t="shared" si="3"/>
        <v>84.05205087172577</v>
      </c>
    </row>
    <row r="69" spans="1:10" s="3" customFormat="1" ht="12.75" customHeight="1">
      <c r="A69" s="98" t="s">
        <v>132</v>
      </c>
      <c r="B69" s="40"/>
      <c r="C69" s="40"/>
      <c r="D69" s="40"/>
      <c r="E69" s="40">
        <v>50</v>
      </c>
      <c r="F69" s="22">
        <v>50</v>
      </c>
      <c r="G69" s="22"/>
      <c r="H69" s="13"/>
      <c r="I69" s="14">
        <f aca="true" t="shared" si="9" ref="I69:I132">F69/E69*100</f>
        <v>100</v>
      </c>
      <c r="J69" s="14"/>
    </row>
    <row r="70" spans="1:10" s="3" customFormat="1" ht="35.25" customHeight="1">
      <c r="A70" s="98" t="s">
        <v>135</v>
      </c>
      <c r="B70" s="40"/>
      <c r="C70" s="40"/>
      <c r="D70" s="40"/>
      <c r="E70" s="40">
        <v>279.7</v>
      </c>
      <c r="F70" s="22">
        <v>279.7</v>
      </c>
      <c r="G70" s="22"/>
      <c r="H70" s="13"/>
      <c r="I70" s="14">
        <f t="shared" si="9"/>
        <v>100</v>
      </c>
      <c r="J70" s="14"/>
    </row>
    <row r="71" spans="1:10" s="3" customFormat="1" ht="12.75">
      <c r="A71" s="98" t="s">
        <v>136</v>
      </c>
      <c r="B71" s="40"/>
      <c r="C71" s="40"/>
      <c r="D71" s="40"/>
      <c r="E71" s="40">
        <v>2115.7</v>
      </c>
      <c r="F71" s="22"/>
      <c r="G71" s="22"/>
      <c r="H71" s="13"/>
      <c r="I71" s="14">
        <f t="shared" si="9"/>
        <v>0</v>
      </c>
      <c r="J71" s="14"/>
    </row>
    <row r="72" spans="1:12" ht="24.75" customHeight="1">
      <c r="A72" s="37" t="s">
        <v>44</v>
      </c>
      <c r="B72" s="33">
        <v>109811.9</v>
      </c>
      <c r="C72" s="33">
        <v>119606.5</v>
      </c>
      <c r="D72" s="34">
        <f>D73+D74+D75+D76+D77+D80+D88+D90+D92+D78+D79+D89+D91</f>
        <v>156207.3</v>
      </c>
      <c r="E72" s="34">
        <f>E73+E74+E75+E76+E77+E80+E88+E90+E92+E78+E79+E89+E91</f>
        <v>162191.59999999998</v>
      </c>
      <c r="F72" s="34">
        <f>F73+F74+F75+F76+F77+F80+F88+F90+F92+F78+F79+F89+F91</f>
        <v>131993.8</v>
      </c>
      <c r="G72" s="86">
        <f>G73+G74+G75+G76+G77+G80+G88+G90+G92+G89+G78+G91</f>
        <v>116906.9</v>
      </c>
      <c r="H72" s="13">
        <f aca="true" t="shared" si="10" ref="H72:H131">F72/D72*100</f>
        <v>84.49912392058502</v>
      </c>
      <c r="I72" s="14">
        <f t="shared" si="9"/>
        <v>81.38140322926711</v>
      </c>
      <c r="J72" s="14">
        <f aca="true" t="shared" si="11" ref="J72:J132">F72/G72*100</f>
        <v>112.90505521915301</v>
      </c>
      <c r="L72" s="2"/>
    </row>
    <row r="73" spans="1:10" ht="14.25" customHeight="1">
      <c r="A73" s="36" t="s">
        <v>54</v>
      </c>
      <c r="B73" s="24"/>
      <c r="C73" s="24"/>
      <c r="D73" s="25">
        <v>0</v>
      </c>
      <c r="E73" s="25">
        <v>0</v>
      </c>
      <c r="F73" s="22">
        <v>0</v>
      </c>
      <c r="G73" s="22">
        <v>175.4</v>
      </c>
      <c r="H73" s="13"/>
      <c r="I73" s="14"/>
      <c r="J73" s="14">
        <f t="shared" si="11"/>
        <v>0</v>
      </c>
    </row>
    <row r="74" spans="1:10" ht="13.5" customHeight="1">
      <c r="A74" s="23" t="s">
        <v>55</v>
      </c>
      <c r="B74" s="24"/>
      <c r="C74" s="24"/>
      <c r="D74" s="25">
        <v>902.7</v>
      </c>
      <c r="E74" s="25">
        <v>902.7</v>
      </c>
      <c r="F74" s="22">
        <v>902.7</v>
      </c>
      <c r="G74" s="22">
        <v>747.8</v>
      </c>
      <c r="H74" s="13">
        <f t="shared" si="10"/>
        <v>100</v>
      </c>
      <c r="I74" s="14">
        <f t="shared" si="9"/>
        <v>100</v>
      </c>
      <c r="J74" s="14">
        <f t="shared" si="11"/>
        <v>120.71409467772133</v>
      </c>
    </row>
    <row r="75" spans="1:10" ht="12.75" customHeight="1">
      <c r="A75" s="23" t="s">
        <v>56</v>
      </c>
      <c r="B75" s="24"/>
      <c r="C75" s="24"/>
      <c r="D75" s="25">
        <v>1025.9</v>
      </c>
      <c r="E75" s="25">
        <v>1035.9</v>
      </c>
      <c r="F75" s="22">
        <v>1035.9</v>
      </c>
      <c r="G75" s="22">
        <v>978.6</v>
      </c>
      <c r="H75" s="13">
        <f t="shared" si="10"/>
        <v>100.97475387464665</v>
      </c>
      <c r="I75" s="14">
        <f t="shared" si="9"/>
        <v>100</v>
      </c>
      <c r="J75" s="14">
        <f t="shared" si="11"/>
        <v>105.85530349478849</v>
      </c>
    </row>
    <row r="76" spans="1:10" ht="16.5" customHeight="1">
      <c r="A76" s="23" t="s">
        <v>57</v>
      </c>
      <c r="B76" s="24"/>
      <c r="C76" s="24"/>
      <c r="D76" s="25">
        <v>95</v>
      </c>
      <c r="E76" s="25">
        <v>148.4</v>
      </c>
      <c r="F76" s="22">
        <v>148.4</v>
      </c>
      <c r="G76" s="22">
        <v>237.6</v>
      </c>
      <c r="H76" s="13">
        <f t="shared" si="10"/>
        <v>156.21052631578948</v>
      </c>
      <c r="I76" s="14">
        <f t="shared" si="9"/>
        <v>100</v>
      </c>
      <c r="J76" s="14">
        <f t="shared" si="11"/>
        <v>62.45791245791246</v>
      </c>
    </row>
    <row r="77" spans="1:10" ht="15.75" customHeight="1">
      <c r="A77" s="23" t="s">
        <v>58</v>
      </c>
      <c r="B77" s="24"/>
      <c r="C77" s="24"/>
      <c r="D77" s="25">
        <v>3156</v>
      </c>
      <c r="E77" s="25">
        <v>2963.6</v>
      </c>
      <c r="F77" s="22">
        <v>2469.7</v>
      </c>
      <c r="G77" s="22">
        <v>2390.4</v>
      </c>
      <c r="H77" s="13">
        <f t="shared" si="10"/>
        <v>78.25411913814955</v>
      </c>
      <c r="I77" s="14">
        <f t="shared" si="9"/>
        <v>83.33445809151033</v>
      </c>
      <c r="J77" s="14">
        <f t="shared" si="11"/>
        <v>103.31743641231593</v>
      </c>
    </row>
    <row r="78" spans="1:10" ht="24" customHeight="1">
      <c r="A78" s="104" t="s">
        <v>114</v>
      </c>
      <c r="B78" s="104"/>
      <c r="C78" s="24"/>
      <c r="D78" s="25">
        <v>16.3</v>
      </c>
      <c r="E78" s="25">
        <v>16.3</v>
      </c>
      <c r="F78" s="22">
        <v>0</v>
      </c>
      <c r="G78" s="22">
        <v>1.8</v>
      </c>
      <c r="H78" s="13">
        <f t="shared" si="10"/>
        <v>0</v>
      </c>
      <c r="I78" s="14">
        <f t="shared" si="9"/>
        <v>0</v>
      </c>
      <c r="J78" s="14">
        <f t="shared" si="11"/>
        <v>0</v>
      </c>
    </row>
    <row r="79" spans="1:10" ht="20.25" customHeight="1" hidden="1">
      <c r="A79" s="104" t="s">
        <v>100</v>
      </c>
      <c r="B79" s="104"/>
      <c r="C79" s="24"/>
      <c r="D79" s="25"/>
      <c r="E79" s="25"/>
      <c r="F79" s="22">
        <v>0</v>
      </c>
      <c r="G79" s="22"/>
      <c r="H79" s="13" t="e">
        <f t="shared" si="10"/>
        <v>#DIV/0!</v>
      </c>
      <c r="I79" s="14" t="e">
        <f t="shared" si="9"/>
        <v>#DIV/0!</v>
      </c>
      <c r="J79" s="14" t="e">
        <f t="shared" si="11"/>
        <v>#DIV/0!</v>
      </c>
    </row>
    <row r="80" spans="1:10" ht="20.25" customHeight="1">
      <c r="A80" s="23" t="s">
        <v>59</v>
      </c>
      <c r="B80" s="24"/>
      <c r="C80" s="24"/>
      <c r="D80" s="25">
        <v>147253.2</v>
      </c>
      <c r="E80" s="25">
        <v>150815.2</v>
      </c>
      <c r="F80" s="22">
        <v>123243.1</v>
      </c>
      <c r="G80" s="22">
        <v>100028.2</v>
      </c>
      <c r="H80" s="13">
        <f t="shared" si="10"/>
        <v>83.69468371485306</v>
      </c>
      <c r="I80" s="14">
        <f t="shared" si="9"/>
        <v>81.71795681071934</v>
      </c>
      <c r="J80" s="14">
        <f t="shared" si="11"/>
        <v>123.20835524382126</v>
      </c>
    </row>
    <row r="81" spans="1:10" ht="35.25" customHeight="1" hidden="1">
      <c r="A81" s="23" t="s">
        <v>64</v>
      </c>
      <c r="B81" s="24"/>
      <c r="C81" s="24"/>
      <c r="D81" s="25"/>
      <c r="E81" s="25"/>
      <c r="F81" s="22"/>
      <c r="G81" s="22"/>
      <c r="H81" s="13" t="e">
        <f t="shared" si="10"/>
        <v>#DIV/0!</v>
      </c>
      <c r="I81" s="14" t="e">
        <f t="shared" si="9"/>
        <v>#DIV/0!</v>
      </c>
      <c r="J81" s="14" t="e">
        <f t="shared" si="11"/>
        <v>#DIV/0!</v>
      </c>
    </row>
    <row r="82" spans="1:10" ht="45" customHeight="1" hidden="1">
      <c r="A82" s="47" t="s">
        <v>62</v>
      </c>
      <c r="B82" s="48"/>
      <c r="C82" s="48"/>
      <c r="D82" s="40"/>
      <c r="E82" s="40">
        <v>122583.6</v>
      </c>
      <c r="F82" s="22"/>
      <c r="G82" s="22"/>
      <c r="H82" s="13" t="e">
        <f t="shared" si="10"/>
        <v>#DIV/0!</v>
      </c>
      <c r="I82" s="14">
        <f t="shared" si="9"/>
        <v>0</v>
      </c>
      <c r="J82" s="14" t="e">
        <f t="shared" si="11"/>
        <v>#DIV/0!</v>
      </c>
    </row>
    <row r="83" spans="1:10" ht="40.5" customHeight="1" hidden="1">
      <c r="A83" s="47" t="s">
        <v>63</v>
      </c>
      <c r="B83" s="48"/>
      <c r="C83" s="48"/>
      <c r="D83" s="40"/>
      <c r="E83" s="40">
        <v>25919.8</v>
      </c>
      <c r="F83" s="22"/>
      <c r="G83" s="22"/>
      <c r="H83" s="13" t="e">
        <f t="shared" si="10"/>
        <v>#DIV/0!</v>
      </c>
      <c r="I83" s="14">
        <f t="shared" si="9"/>
        <v>0</v>
      </c>
      <c r="J83" s="14" t="e">
        <f t="shared" si="11"/>
        <v>#DIV/0!</v>
      </c>
    </row>
    <row r="84" spans="1:10" ht="45.75" customHeight="1" hidden="1">
      <c r="A84" s="47" t="s">
        <v>65</v>
      </c>
      <c r="B84" s="48"/>
      <c r="C84" s="48"/>
      <c r="D84" s="40"/>
      <c r="E84" s="40">
        <v>1852.7</v>
      </c>
      <c r="F84" s="22"/>
      <c r="G84" s="22"/>
      <c r="H84" s="13" t="e">
        <f t="shared" si="10"/>
        <v>#DIV/0!</v>
      </c>
      <c r="I84" s="14">
        <f t="shared" si="9"/>
        <v>0</v>
      </c>
      <c r="J84" s="14" t="e">
        <f t="shared" si="11"/>
        <v>#DIV/0!</v>
      </c>
    </row>
    <row r="85" spans="1:10" ht="43.5" customHeight="1" hidden="1">
      <c r="A85" s="47" t="s">
        <v>66</v>
      </c>
      <c r="B85" s="48"/>
      <c r="C85" s="48"/>
      <c r="D85" s="40"/>
      <c r="E85" s="40">
        <v>449.4</v>
      </c>
      <c r="F85" s="22"/>
      <c r="G85" s="22"/>
      <c r="H85" s="13" t="e">
        <f t="shared" si="10"/>
        <v>#DIV/0!</v>
      </c>
      <c r="I85" s="14">
        <f t="shared" si="9"/>
        <v>0</v>
      </c>
      <c r="J85" s="14" t="e">
        <f t="shared" si="11"/>
        <v>#DIV/0!</v>
      </c>
    </row>
    <row r="86" spans="1:10" ht="36.75" customHeight="1" hidden="1">
      <c r="A86" s="47" t="s">
        <v>67</v>
      </c>
      <c r="B86" s="48"/>
      <c r="C86" s="48"/>
      <c r="D86" s="40"/>
      <c r="E86" s="40">
        <v>7.7</v>
      </c>
      <c r="F86" s="22"/>
      <c r="G86" s="22"/>
      <c r="H86" s="13" t="e">
        <f t="shared" si="10"/>
        <v>#DIV/0!</v>
      </c>
      <c r="I86" s="14">
        <f t="shared" si="9"/>
        <v>0</v>
      </c>
      <c r="J86" s="14" t="e">
        <f t="shared" si="11"/>
        <v>#DIV/0!</v>
      </c>
    </row>
    <row r="87" spans="1:10" s="3" customFormat="1" ht="45" customHeight="1" hidden="1">
      <c r="A87" s="49" t="s">
        <v>68</v>
      </c>
      <c r="B87" s="40"/>
      <c r="C87" s="40"/>
      <c r="D87" s="40">
        <v>1.6</v>
      </c>
      <c r="E87" s="40">
        <v>2</v>
      </c>
      <c r="F87" s="22">
        <v>1</v>
      </c>
      <c r="G87" s="22">
        <v>0.4</v>
      </c>
      <c r="H87" s="13">
        <f t="shared" si="10"/>
        <v>62.5</v>
      </c>
      <c r="I87" s="14">
        <f t="shared" si="9"/>
        <v>50</v>
      </c>
      <c r="J87" s="14">
        <f t="shared" si="11"/>
        <v>250</v>
      </c>
    </row>
    <row r="88" spans="1:10" ht="13.5" customHeight="1">
      <c r="A88" s="23" t="s">
        <v>60</v>
      </c>
      <c r="B88" s="24"/>
      <c r="C88" s="24"/>
      <c r="D88" s="25">
        <v>1359.3</v>
      </c>
      <c r="E88" s="25">
        <v>1359.3</v>
      </c>
      <c r="F88" s="22">
        <v>854.6</v>
      </c>
      <c r="G88" s="22">
        <v>1052.2</v>
      </c>
      <c r="H88" s="13">
        <f t="shared" si="10"/>
        <v>62.87059515927316</v>
      </c>
      <c r="I88" s="14">
        <f t="shared" si="9"/>
        <v>62.87059515927316</v>
      </c>
      <c r="J88" s="14">
        <f t="shared" si="11"/>
        <v>81.22030032313249</v>
      </c>
    </row>
    <row r="89" spans="1:10" ht="24.75" customHeight="1">
      <c r="A89" s="104" t="s">
        <v>101</v>
      </c>
      <c r="B89" s="104"/>
      <c r="C89" s="24"/>
      <c r="D89" s="25">
        <v>742.5</v>
      </c>
      <c r="E89" s="25">
        <v>3293.8</v>
      </c>
      <c r="F89" s="22">
        <v>1683</v>
      </c>
      <c r="G89" s="22">
        <v>8910</v>
      </c>
      <c r="H89" s="13" t="s">
        <v>141</v>
      </c>
      <c r="I89" s="14">
        <f t="shared" si="9"/>
        <v>51.095998542716615</v>
      </c>
      <c r="J89" s="14">
        <f t="shared" si="11"/>
        <v>18.88888888888889</v>
      </c>
    </row>
    <row r="90" spans="1:10" ht="12.75">
      <c r="A90" s="23" t="s">
        <v>61</v>
      </c>
      <c r="B90" s="24"/>
      <c r="C90" s="24"/>
      <c r="D90" s="25">
        <v>0</v>
      </c>
      <c r="E90" s="25">
        <v>0</v>
      </c>
      <c r="F90" s="22">
        <v>0</v>
      </c>
      <c r="G90" s="22">
        <v>2160.5</v>
      </c>
      <c r="H90" s="13"/>
      <c r="I90" s="14"/>
      <c r="J90" s="14">
        <f t="shared" si="11"/>
        <v>0</v>
      </c>
    </row>
    <row r="91" spans="1:10" ht="36.75" customHeight="1">
      <c r="A91" s="23" t="s">
        <v>108</v>
      </c>
      <c r="B91" s="24"/>
      <c r="C91" s="24"/>
      <c r="D91" s="25">
        <v>1207</v>
      </c>
      <c r="E91" s="25">
        <v>1207</v>
      </c>
      <c r="F91" s="22">
        <v>1207</v>
      </c>
      <c r="G91" s="22"/>
      <c r="H91" s="13">
        <f t="shared" si="10"/>
        <v>100</v>
      </c>
      <c r="I91" s="14">
        <f t="shared" si="9"/>
        <v>100</v>
      </c>
      <c r="J91" s="14"/>
    </row>
    <row r="92" spans="1:10" ht="14.25" customHeight="1">
      <c r="A92" s="23" t="s">
        <v>69</v>
      </c>
      <c r="B92" s="24"/>
      <c r="C92" s="24"/>
      <c r="D92" s="25">
        <v>449.4</v>
      </c>
      <c r="E92" s="25">
        <v>449.4</v>
      </c>
      <c r="F92" s="22">
        <v>449.4</v>
      </c>
      <c r="G92" s="22">
        <v>224.4</v>
      </c>
      <c r="H92" s="13">
        <f t="shared" si="10"/>
        <v>100</v>
      </c>
      <c r="I92" s="14">
        <f t="shared" si="9"/>
        <v>100</v>
      </c>
      <c r="J92" s="14">
        <f t="shared" si="11"/>
        <v>200.26737967914437</v>
      </c>
    </row>
    <row r="93" spans="1:10" ht="14.25" customHeight="1">
      <c r="A93" s="37" t="s">
        <v>45</v>
      </c>
      <c r="B93" s="33">
        <v>2213.1</v>
      </c>
      <c r="C93" s="33">
        <v>3960.2</v>
      </c>
      <c r="D93" s="34">
        <f>D95+D96</f>
        <v>77.1</v>
      </c>
      <c r="E93" s="34">
        <f>E95+E96+E94+E97</f>
        <v>9145.199999999999</v>
      </c>
      <c r="F93" s="34">
        <f>F95+F96+F94+F97</f>
        <v>9135.3</v>
      </c>
      <c r="G93" s="34">
        <f>G95+G96+G94+G97</f>
        <v>148.7</v>
      </c>
      <c r="H93" s="13">
        <f t="shared" si="10"/>
        <v>11848.63813229572</v>
      </c>
      <c r="I93" s="14">
        <f t="shared" si="9"/>
        <v>99.89174648996195</v>
      </c>
      <c r="J93" s="14">
        <f t="shared" si="11"/>
        <v>6143.443174176194</v>
      </c>
    </row>
    <row r="94" spans="1:10" s="7" customFormat="1" ht="55.5" customHeight="1">
      <c r="A94" s="47" t="s">
        <v>122</v>
      </c>
      <c r="B94" s="50"/>
      <c r="C94" s="50"/>
      <c r="D94" s="51"/>
      <c r="E94" s="40">
        <v>252.8</v>
      </c>
      <c r="F94" s="87">
        <v>252.8</v>
      </c>
      <c r="G94" s="85"/>
      <c r="H94" s="13"/>
      <c r="I94" s="14">
        <f>F94/E94*100</f>
        <v>100</v>
      </c>
      <c r="J94" s="14"/>
    </row>
    <row r="95" spans="1:10" s="7" customFormat="1" ht="12" customHeight="1">
      <c r="A95" s="47" t="s">
        <v>126</v>
      </c>
      <c r="B95" s="48"/>
      <c r="C95" s="48"/>
      <c r="D95" s="40">
        <v>65.8</v>
      </c>
      <c r="E95" s="40">
        <v>65.8</v>
      </c>
      <c r="F95" s="87">
        <v>65.8</v>
      </c>
      <c r="G95" s="87">
        <v>70.3</v>
      </c>
      <c r="H95" s="13">
        <f t="shared" si="10"/>
        <v>100</v>
      </c>
      <c r="I95" s="14">
        <f t="shared" si="9"/>
        <v>100</v>
      </c>
      <c r="J95" s="14">
        <f t="shared" si="11"/>
        <v>93.59886201991465</v>
      </c>
    </row>
    <row r="96" spans="1:10" s="7" customFormat="1" ht="11.25" customHeight="1">
      <c r="A96" s="47" t="s">
        <v>127</v>
      </c>
      <c r="B96" s="48"/>
      <c r="C96" s="48"/>
      <c r="D96" s="40">
        <v>11.3</v>
      </c>
      <c r="E96" s="40">
        <v>11.3</v>
      </c>
      <c r="F96" s="87">
        <v>1.4</v>
      </c>
      <c r="G96" s="87">
        <v>1.6</v>
      </c>
      <c r="H96" s="13">
        <f t="shared" si="10"/>
        <v>12.38938053097345</v>
      </c>
      <c r="I96" s="14">
        <f t="shared" si="9"/>
        <v>12.38938053097345</v>
      </c>
      <c r="J96" s="14">
        <f t="shared" si="11"/>
        <v>87.49999999999999</v>
      </c>
    </row>
    <row r="97" spans="1:10" ht="33" customHeight="1">
      <c r="A97" s="104" t="s">
        <v>102</v>
      </c>
      <c r="B97" s="104"/>
      <c r="C97" s="24"/>
      <c r="D97" s="25"/>
      <c r="E97" s="25">
        <v>8815.3</v>
      </c>
      <c r="F97" s="22">
        <v>8815.3</v>
      </c>
      <c r="G97" s="22">
        <v>76.8</v>
      </c>
      <c r="H97" s="13"/>
      <c r="I97" s="14">
        <f t="shared" si="9"/>
        <v>100</v>
      </c>
      <c r="J97" s="14">
        <f t="shared" si="11"/>
        <v>11478.255208333332</v>
      </c>
    </row>
    <row r="98" spans="1:10" ht="46.5" customHeight="1" hidden="1">
      <c r="A98" s="52" t="s">
        <v>109</v>
      </c>
      <c r="B98" s="53"/>
      <c r="C98" s="24"/>
      <c r="D98" s="25"/>
      <c r="E98" s="25"/>
      <c r="F98" s="22">
        <v>0</v>
      </c>
      <c r="G98" s="22"/>
      <c r="H98" s="13" t="e">
        <f t="shared" si="10"/>
        <v>#DIV/0!</v>
      </c>
      <c r="I98" s="14" t="e">
        <f t="shared" si="9"/>
        <v>#DIV/0!</v>
      </c>
      <c r="J98" s="14" t="e">
        <f t="shared" si="11"/>
        <v>#DIV/0!</v>
      </c>
    </row>
    <row r="99" spans="1:10" ht="45" customHeight="1" hidden="1">
      <c r="A99" s="54" t="s">
        <v>110</v>
      </c>
      <c r="B99" s="53"/>
      <c r="C99" s="24"/>
      <c r="D99" s="25"/>
      <c r="E99" s="25"/>
      <c r="F99" s="22">
        <v>0</v>
      </c>
      <c r="G99" s="22"/>
      <c r="H99" s="13" t="e">
        <f t="shared" si="10"/>
        <v>#DIV/0!</v>
      </c>
      <c r="I99" s="14" t="e">
        <f t="shared" si="9"/>
        <v>#DIV/0!</v>
      </c>
      <c r="J99" s="14" t="e">
        <f t="shared" si="11"/>
        <v>#DIV/0!</v>
      </c>
    </row>
    <row r="100" spans="1:10" s="97" customFormat="1" ht="12" customHeight="1">
      <c r="A100" s="94" t="s">
        <v>128</v>
      </c>
      <c r="B100" s="95"/>
      <c r="C100" s="96"/>
      <c r="D100" s="96"/>
      <c r="E100" s="96">
        <v>6067.7</v>
      </c>
      <c r="F100" s="84">
        <v>6067.7</v>
      </c>
      <c r="G100" s="84"/>
      <c r="H100" s="13"/>
      <c r="I100" s="14">
        <f t="shared" si="9"/>
        <v>100</v>
      </c>
      <c r="J100" s="14"/>
    </row>
    <row r="101" spans="1:10" s="97" customFormat="1" ht="12.75">
      <c r="A101" s="94" t="s">
        <v>129</v>
      </c>
      <c r="B101" s="95"/>
      <c r="C101" s="96"/>
      <c r="D101" s="96"/>
      <c r="E101" s="96">
        <v>2747.6</v>
      </c>
      <c r="F101" s="84">
        <v>2747.6</v>
      </c>
      <c r="G101" s="84"/>
      <c r="H101" s="13"/>
      <c r="I101" s="14">
        <f t="shared" si="9"/>
        <v>100</v>
      </c>
      <c r="J101" s="14"/>
    </row>
    <row r="102" spans="1:12" ht="18" customHeight="1">
      <c r="A102" s="55" t="s">
        <v>118</v>
      </c>
      <c r="B102" s="46"/>
      <c r="C102" s="24"/>
      <c r="D102" s="34">
        <f>D103</f>
        <v>750.5</v>
      </c>
      <c r="E102" s="34">
        <f>E103</f>
        <v>2793.9</v>
      </c>
      <c r="F102" s="34">
        <f>F103</f>
        <v>2478.7</v>
      </c>
      <c r="G102" s="34">
        <f>G103</f>
        <v>0</v>
      </c>
      <c r="H102" s="13">
        <f t="shared" si="10"/>
        <v>330.2731512325116</v>
      </c>
      <c r="I102" s="14">
        <f t="shared" si="9"/>
        <v>88.71827910805683</v>
      </c>
      <c r="J102" s="14"/>
      <c r="L102" s="3"/>
    </row>
    <row r="103" spans="1:10" ht="24.75" customHeight="1">
      <c r="A103" s="46" t="s">
        <v>112</v>
      </c>
      <c r="B103" s="46"/>
      <c r="C103" s="24"/>
      <c r="D103" s="25">
        <v>750.5</v>
      </c>
      <c r="E103" s="25">
        <v>2793.9</v>
      </c>
      <c r="F103" s="22">
        <v>2478.7</v>
      </c>
      <c r="G103" s="22"/>
      <c r="H103" s="13">
        <f t="shared" si="10"/>
        <v>330.2731512325116</v>
      </c>
      <c r="I103" s="14">
        <f t="shared" si="9"/>
        <v>88.71827910805683</v>
      </c>
      <c r="J103" s="14"/>
    </row>
    <row r="104" spans="1:10" ht="18.75" customHeight="1">
      <c r="A104" s="37" t="s">
        <v>119</v>
      </c>
      <c r="B104" s="24"/>
      <c r="C104" s="24"/>
      <c r="D104" s="25"/>
      <c r="E104" s="34">
        <v>-324.7</v>
      </c>
      <c r="F104" s="39">
        <v>-324.7</v>
      </c>
      <c r="G104" s="39">
        <v>-1076.5</v>
      </c>
      <c r="H104" s="13"/>
      <c r="I104" s="14">
        <f t="shared" si="9"/>
        <v>100</v>
      </c>
      <c r="J104" s="14">
        <f t="shared" si="11"/>
        <v>30.16256386437529</v>
      </c>
    </row>
    <row r="105" spans="1:10" s="6" customFormat="1" ht="19.5" customHeight="1">
      <c r="A105" s="56" t="s">
        <v>11</v>
      </c>
      <c r="B105" s="57">
        <f aca="true" t="shared" si="12" ref="B105:G105">B48+B49</f>
        <v>265479.1</v>
      </c>
      <c r="C105" s="57">
        <f t="shared" si="12"/>
        <v>306828.5</v>
      </c>
      <c r="D105" s="57">
        <f t="shared" si="12"/>
        <v>284300.6</v>
      </c>
      <c r="E105" s="57">
        <f t="shared" si="12"/>
        <v>349928.19999999995</v>
      </c>
      <c r="F105" s="57">
        <f t="shared" si="12"/>
        <v>293336.89999999997</v>
      </c>
      <c r="G105" s="57">
        <f t="shared" si="12"/>
        <v>256166.09999999998</v>
      </c>
      <c r="H105" s="58">
        <f t="shared" si="10"/>
        <v>103.17843156152327</v>
      </c>
      <c r="I105" s="59">
        <f t="shared" si="9"/>
        <v>83.82773951913563</v>
      </c>
      <c r="J105" s="59">
        <f t="shared" si="11"/>
        <v>114.51042897557483</v>
      </c>
    </row>
    <row r="106" spans="1:10" ht="18.75" customHeight="1">
      <c r="A106" s="60" t="s">
        <v>72</v>
      </c>
      <c r="B106" s="61"/>
      <c r="C106" s="62"/>
      <c r="D106" s="63"/>
      <c r="E106" s="63"/>
      <c r="F106" s="63"/>
      <c r="G106" s="88"/>
      <c r="H106" s="13"/>
      <c r="I106" s="14"/>
      <c r="J106" s="14"/>
    </row>
    <row r="107" spans="1:10" ht="12.75">
      <c r="A107" s="45" t="s">
        <v>73</v>
      </c>
      <c r="B107" s="64">
        <v>22605.7</v>
      </c>
      <c r="C107" s="64">
        <v>23906.8</v>
      </c>
      <c r="D107" s="65">
        <v>27778.3</v>
      </c>
      <c r="E107" s="65">
        <v>29501.2</v>
      </c>
      <c r="F107" s="65">
        <v>21681.9</v>
      </c>
      <c r="G107" s="65">
        <v>21384.6</v>
      </c>
      <c r="H107" s="13">
        <f t="shared" si="10"/>
        <v>78.0533725965952</v>
      </c>
      <c r="I107" s="14">
        <f t="shared" si="9"/>
        <v>73.4949764755332</v>
      </c>
      <c r="J107" s="14">
        <f t="shared" si="11"/>
        <v>101.39025279874303</v>
      </c>
    </row>
    <row r="108" spans="1:10" ht="12.75">
      <c r="A108" s="66" t="s">
        <v>74</v>
      </c>
      <c r="B108" s="67">
        <v>18779.3</v>
      </c>
      <c r="C108" s="67">
        <v>17811.9</v>
      </c>
      <c r="D108" s="68">
        <v>22669.7</v>
      </c>
      <c r="E108" s="68">
        <v>23182.3</v>
      </c>
      <c r="F108" s="68">
        <v>17342.2</v>
      </c>
      <c r="G108" s="68">
        <v>15051.4</v>
      </c>
      <c r="H108" s="13">
        <f t="shared" si="10"/>
        <v>76.49946845348637</v>
      </c>
      <c r="I108" s="14">
        <f t="shared" si="9"/>
        <v>74.80793536448066</v>
      </c>
      <c r="J108" s="14">
        <f t="shared" si="11"/>
        <v>115.21984665878257</v>
      </c>
    </row>
    <row r="109" spans="1:10" ht="12.75">
      <c r="A109" s="66" t="s">
        <v>75</v>
      </c>
      <c r="B109" s="67">
        <v>1201</v>
      </c>
      <c r="C109" s="67">
        <v>1225.7</v>
      </c>
      <c r="D109" s="68">
        <v>1020.6</v>
      </c>
      <c r="E109" s="68">
        <v>1213.9</v>
      </c>
      <c r="F109" s="68">
        <v>847.1</v>
      </c>
      <c r="G109" s="68">
        <v>825.2</v>
      </c>
      <c r="H109" s="13">
        <f t="shared" si="10"/>
        <v>83.00019596315893</v>
      </c>
      <c r="I109" s="14">
        <f t="shared" si="9"/>
        <v>69.78334294422935</v>
      </c>
      <c r="J109" s="14">
        <f t="shared" si="11"/>
        <v>102.6539020843432</v>
      </c>
    </row>
    <row r="110" spans="1:10" ht="12.75">
      <c r="A110" s="66" t="s">
        <v>76</v>
      </c>
      <c r="B110" s="67">
        <f aca="true" t="shared" si="13" ref="B110:G110">B107-B108-B109</f>
        <v>2625.4000000000015</v>
      </c>
      <c r="C110" s="67">
        <f t="shared" si="13"/>
        <v>4869.199999999998</v>
      </c>
      <c r="D110" s="68">
        <f t="shared" si="13"/>
        <v>4087.9999999999986</v>
      </c>
      <c r="E110" s="68">
        <f t="shared" si="13"/>
        <v>5105.000000000002</v>
      </c>
      <c r="F110" s="68">
        <f t="shared" si="13"/>
        <v>3492.600000000001</v>
      </c>
      <c r="G110" s="68">
        <f t="shared" si="13"/>
        <v>5507.999999999999</v>
      </c>
      <c r="H110" s="13">
        <f t="shared" si="10"/>
        <v>85.43542074363997</v>
      </c>
      <c r="I110" s="14">
        <f t="shared" si="9"/>
        <v>68.41527913809989</v>
      </c>
      <c r="J110" s="14">
        <f t="shared" si="11"/>
        <v>63.409586056644905</v>
      </c>
    </row>
    <row r="111" spans="1:10" ht="15.75" customHeight="1">
      <c r="A111" s="32" t="s">
        <v>77</v>
      </c>
      <c r="B111" s="69">
        <v>955.2</v>
      </c>
      <c r="C111" s="69">
        <v>955.2</v>
      </c>
      <c r="D111" s="70">
        <v>1025.9</v>
      </c>
      <c r="E111" s="70">
        <v>1035.9</v>
      </c>
      <c r="F111" s="65">
        <v>661.1</v>
      </c>
      <c r="G111" s="65">
        <v>713.4</v>
      </c>
      <c r="H111" s="13">
        <f t="shared" si="10"/>
        <v>64.44097865289015</v>
      </c>
      <c r="I111" s="14">
        <f t="shared" si="9"/>
        <v>63.81890143836277</v>
      </c>
      <c r="J111" s="14">
        <f t="shared" si="11"/>
        <v>92.66890944771518</v>
      </c>
    </row>
    <row r="112" spans="1:10" ht="23.25" customHeight="1">
      <c r="A112" s="45" t="s">
        <v>78</v>
      </c>
      <c r="B112" s="64">
        <v>1518.1</v>
      </c>
      <c r="C112" s="64">
        <v>1999.5</v>
      </c>
      <c r="D112" s="65">
        <v>3145.4</v>
      </c>
      <c r="E112" s="65">
        <v>2923.2</v>
      </c>
      <c r="F112" s="65">
        <v>2123.9</v>
      </c>
      <c r="G112" s="65">
        <v>1658.6</v>
      </c>
      <c r="H112" s="13">
        <f t="shared" si="10"/>
        <v>67.52400330641571</v>
      </c>
      <c r="I112" s="14">
        <f t="shared" si="9"/>
        <v>72.65667761357417</v>
      </c>
      <c r="J112" s="14">
        <f t="shared" si="11"/>
        <v>128.05378029663572</v>
      </c>
    </row>
    <row r="113" spans="1:10" ht="13.5" customHeight="1">
      <c r="A113" s="45" t="s">
        <v>79</v>
      </c>
      <c r="B113" s="64" t="e">
        <f>B114+B115+B117+#REF!</f>
        <v>#REF!</v>
      </c>
      <c r="C113" s="64">
        <v>15011</v>
      </c>
      <c r="D113" s="65">
        <f>D114+D115+D116+D117</f>
        <v>35783.3</v>
      </c>
      <c r="E113" s="65">
        <v>41910.6</v>
      </c>
      <c r="F113" s="65">
        <v>28853.3</v>
      </c>
      <c r="G113" s="65">
        <v>20726.9</v>
      </c>
      <c r="H113" s="13">
        <f t="shared" si="10"/>
        <v>80.63342397151743</v>
      </c>
      <c r="I113" s="14">
        <f t="shared" si="9"/>
        <v>68.84487456633883</v>
      </c>
      <c r="J113" s="14">
        <f t="shared" si="11"/>
        <v>139.2070208280061</v>
      </c>
    </row>
    <row r="114" spans="1:10" ht="12.75">
      <c r="A114" s="36" t="s">
        <v>80</v>
      </c>
      <c r="B114" s="71">
        <v>115</v>
      </c>
      <c r="C114" s="71">
        <v>255.5</v>
      </c>
      <c r="D114" s="72">
        <v>110</v>
      </c>
      <c r="E114" s="72">
        <v>171.2</v>
      </c>
      <c r="F114" s="72">
        <v>90.3</v>
      </c>
      <c r="G114" s="72">
        <v>5.6</v>
      </c>
      <c r="H114" s="13">
        <f t="shared" si="10"/>
        <v>82.0909090909091</v>
      </c>
      <c r="I114" s="14">
        <f t="shared" si="9"/>
        <v>52.74532710280374</v>
      </c>
      <c r="J114" s="14" t="s">
        <v>143</v>
      </c>
    </row>
    <row r="115" spans="1:10" ht="12" customHeight="1">
      <c r="A115" s="66" t="s">
        <v>81</v>
      </c>
      <c r="B115" s="67">
        <v>14504</v>
      </c>
      <c r="C115" s="67">
        <v>14504</v>
      </c>
      <c r="D115" s="68">
        <v>35533.3</v>
      </c>
      <c r="E115" s="68">
        <v>41506.8</v>
      </c>
      <c r="F115" s="68">
        <v>28704.6</v>
      </c>
      <c r="G115" s="68">
        <v>20188.7</v>
      </c>
      <c r="H115" s="13">
        <f t="shared" si="10"/>
        <v>80.78225214094947</v>
      </c>
      <c r="I115" s="14">
        <f t="shared" si="9"/>
        <v>69.15637919569805</v>
      </c>
      <c r="J115" s="14">
        <f t="shared" si="11"/>
        <v>142.18151738348678</v>
      </c>
    </row>
    <row r="116" spans="1:10" ht="12.75">
      <c r="A116" s="66" t="s">
        <v>103</v>
      </c>
      <c r="B116" s="67"/>
      <c r="C116" s="67"/>
      <c r="D116" s="68"/>
      <c r="E116" s="68">
        <v>28</v>
      </c>
      <c r="F116" s="68">
        <v>27</v>
      </c>
      <c r="G116" s="68">
        <v>316</v>
      </c>
      <c r="H116" s="13"/>
      <c r="I116" s="14">
        <f t="shared" si="9"/>
        <v>96.42857142857143</v>
      </c>
      <c r="J116" s="14">
        <f t="shared" si="11"/>
        <v>8.544303797468354</v>
      </c>
    </row>
    <row r="117" spans="1:10" ht="22.5" customHeight="1">
      <c r="A117" s="66" t="s">
        <v>82</v>
      </c>
      <c r="B117" s="67"/>
      <c r="C117" s="67">
        <v>251.5</v>
      </c>
      <c r="D117" s="68">
        <v>140</v>
      </c>
      <c r="E117" s="68">
        <v>204.7</v>
      </c>
      <c r="F117" s="68">
        <v>31.4</v>
      </c>
      <c r="G117" s="68">
        <v>216.6</v>
      </c>
      <c r="H117" s="13">
        <f t="shared" si="10"/>
        <v>22.428571428571427</v>
      </c>
      <c r="I117" s="14">
        <f t="shared" si="9"/>
        <v>15.33952125061065</v>
      </c>
      <c r="J117" s="14">
        <f t="shared" si="11"/>
        <v>14.496768236380426</v>
      </c>
    </row>
    <row r="118" spans="1:10" ht="15" customHeight="1">
      <c r="A118" s="45" t="s">
        <v>83</v>
      </c>
      <c r="B118" s="64" t="e">
        <f>B119+B120+B121+#REF!</f>
        <v>#REF!</v>
      </c>
      <c r="C118" s="64">
        <v>31510</v>
      </c>
      <c r="D118" s="65">
        <f>D119+D120+D121</f>
        <v>12541.4</v>
      </c>
      <c r="E118" s="65">
        <v>12887.9</v>
      </c>
      <c r="F118" s="65">
        <v>8042.9</v>
      </c>
      <c r="G118" s="65">
        <v>21259.1</v>
      </c>
      <c r="H118" s="13">
        <f t="shared" si="10"/>
        <v>64.13079879439297</v>
      </c>
      <c r="I118" s="14">
        <f t="shared" si="9"/>
        <v>62.406598437293894</v>
      </c>
      <c r="J118" s="14">
        <f t="shared" si="11"/>
        <v>37.832739861988514</v>
      </c>
    </row>
    <row r="119" spans="1:10" ht="12.75">
      <c r="A119" s="66" t="s">
        <v>84</v>
      </c>
      <c r="B119" s="67">
        <v>5320.1</v>
      </c>
      <c r="C119" s="67">
        <v>12070.9</v>
      </c>
      <c r="D119" s="68">
        <v>3913.4</v>
      </c>
      <c r="E119" s="68">
        <v>4087.9</v>
      </c>
      <c r="F119" s="68">
        <v>1942.5</v>
      </c>
      <c r="G119" s="68">
        <v>8020.9</v>
      </c>
      <c r="H119" s="13">
        <f t="shared" si="10"/>
        <v>49.63714417130883</v>
      </c>
      <c r="I119" s="14">
        <f t="shared" si="9"/>
        <v>47.51828567235011</v>
      </c>
      <c r="J119" s="14">
        <f t="shared" si="11"/>
        <v>24.21798052587615</v>
      </c>
    </row>
    <row r="120" spans="1:10" ht="12.75">
      <c r="A120" s="66" t="s">
        <v>85</v>
      </c>
      <c r="B120" s="67">
        <v>2030.1</v>
      </c>
      <c r="C120" s="67">
        <v>2955.8</v>
      </c>
      <c r="D120" s="68">
        <v>1292.8</v>
      </c>
      <c r="E120" s="68">
        <v>2905.2</v>
      </c>
      <c r="F120" s="68">
        <v>2117.9</v>
      </c>
      <c r="G120" s="68">
        <v>3663</v>
      </c>
      <c r="H120" s="13">
        <f t="shared" si="10"/>
        <v>163.8227103960396</v>
      </c>
      <c r="I120" s="14">
        <f t="shared" si="9"/>
        <v>72.90031667355088</v>
      </c>
      <c r="J120" s="14">
        <f t="shared" si="11"/>
        <v>57.81872781872782</v>
      </c>
    </row>
    <row r="121" spans="1:10" ht="12.75">
      <c r="A121" s="66" t="s">
        <v>86</v>
      </c>
      <c r="B121" s="67">
        <v>11059.9</v>
      </c>
      <c r="C121" s="67">
        <v>16310</v>
      </c>
      <c r="D121" s="68">
        <v>7335.2</v>
      </c>
      <c r="E121" s="68">
        <v>5894.7</v>
      </c>
      <c r="F121" s="68">
        <v>3982.6</v>
      </c>
      <c r="G121" s="68">
        <v>9575.2</v>
      </c>
      <c r="H121" s="13">
        <f t="shared" si="10"/>
        <v>54.29436143527102</v>
      </c>
      <c r="I121" s="14">
        <f t="shared" si="9"/>
        <v>67.56238655063022</v>
      </c>
      <c r="J121" s="14">
        <f t="shared" si="11"/>
        <v>41.59286490099423</v>
      </c>
    </row>
    <row r="122" spans="1:10" ht="15" customHeight="1">
      <c r="A122" s="45" t="s">
        <v>87</v>
      </c>
      <c r="B122" s="62">
        <v>229.4</v>
      </c>
      <c r="C122" s="62">
        <v>486.2</v>
      </c>
      <c r="D122" s="63">
        <v>77.2</v>
      </c>
      <c r="E122" s="63">
        <v>62</v>
      </c>
      <c r="F122" s="63">
        <v>0</v>
      </c>
      <c r="G122" s="63">
        <v>19.8</v>
      </c>
      <c r="H122" s="13">
        <f t="shared" si="10"/>
        <v>0</v>
      </c>
      <c r="I122" s="14">
        <f t="shared" si="9"/>
        <v>0</v>
      </c>
      <c r="J122" s="14">
        <f t="shared" si="11"/>
        <v>0</v>
      </c>
    </row>
    <row r="123" spans="1:10" ht="13.5" customHeight="1">
      <c r="A123" s="45" t="s">
        <v>88</v>
      </c>
      <c r="B123" s="64">
        <v>135212.7</v>
      </c>
      <c r="C123" s="64">
        <v>153395.9</v>
      </c>
      <c r="D123" s="65">
        <v>182878</v>
      </c>
      <c r="E123" s="65">
        <v>221956</v>
      </c>
      <c r="F123" s="65">
        <v>184158</v>
      </c>
      <c r="G123" s="65">
        <v>120334.6</v>
      </c>
      <c r="H123" s="13">
        <f t="shared" si="10"/>
        <v>100.69992016535613</v>
      </c>
      <c r="I123" s="14">
        <f t="shared" si="9"/>
        <v>82.97049865739156</v>
      </c>
      <c r="J123" s="14">
        <f t="shared" si="11"/>
        <v>153.03827826743097</v>
      </c>
    </row>
    <row r="124" spans="1:10" ht="12.75">
      <c r="A124" s="36" t="s">
        <v>113</v>
      </c>
      <c r="B124" s="64"/>
      <c r="C124" s="64"/>
      <c r="D124" s="72">
        <v>171825.9</v>
      </c>
      <c r="E124" s="72">
        <v>190783.9</v>
      </c>
      <c r="F124" s="72">
        <v>155308.4</v>
      </c>
      <c r="G124" s="65"/>
      <c r="H124" s="13">
        <f t="shared" si="10"/>
        <v>90.38707203046805</v>
      </c>
      <c r="I124" s="14">
        <f t="shared" si="9"/>
        <v>81.40540160883597</v>
      </c>
      <c r="J124" s="14"/>
    </row>
    <row r="125" spans="1:10" ht="12.75">
      <c r="A125" s="66" t="s">
        <v>74</v>
      </c>
      <c r="B125" s="67">
        <v>97000.4</v>
      </c>
      <c r="C125" s="67">
        <v>107165.4</v>
      </c>
      <c r="D125" s="68">
        <v>7620.4</v>
      </c>
      <c r="E125" s="68">
        <v>7677</v>
      </c>
      <c r="F125" s="68">
        <v>6257.4</v>
      </c>
      <c r="G125" s="68">
        <v>92359.2</v>
      </c>
      <c r="H125" s="13">
        <f t="shared" si="10"/>
        <v>82.1137998005354</v>
      </c>
      <c r="I125" s="14">
        <f t="shared" si="9"/>
        <v>81.50840171942164</v>
      </c>
      <c r="J125" s="14">
        <f t="shared" si="11"/>
        <v>6.7750695112127435</v>
      </c>
    </row>
    <row r="126" spans="1:10" ht="18.75" customHeight="1">
      <c r="A126" s="45" t="s">
        <v>104</v>
      </c>
      <c r="B126" s="64" t="e">
        <f>#REF!+#REF!</f>
        <v>#REF!</v>
      </c>
      <c r="C126" s="64">
        <v>22454.4</v>
      </c>
      <c r="D126" s="65">
        <v>20257.6</v>
      </c>
      <c r="E126" s="65">
        <v>26276.3</v>
      </c>
      <c r="F126" s="65">
        <v>20980.5</v>
      </c>
      <c r="G126" s="65">
        <v>15726.3</v>
      </c>
      <c r="H126" s="13">
        <f t="shared" si="10"/>
        <v>103.56853724034438</v>
      </c>
      <c r="I126" s="14">
        <f t="shared" si="9"/>
        <v>79.84571648215312</v>
      </c>
      <c r="J126" s="14">
        <f t="shared" si="11"/>
        <v>133.41027450830774</v>
      </c>
    </row>
    <row r="127" spans="1:10" ht="12.75">
      <c r="A127" s="36" t="s">
        <v>113</v>
      </c>
      <c r="B127" s="67">
        <v>12902.2</v>
      </c>
      <c r="C127" s="67">
        <v>12847</v>
      </c>
      <c r="D127" s="68">
        <v>20143.1</v>
      </c>
      <c r="E127" s="68">
        <v>26041.3</v>
      </c>
      <c r="F127" s="68">
        <v>20796.4</v>
      </c>
      <c r="G127" s="68"/>
      <c r="H127" s="13">
        <f t="shared" si="10"/>
        <v>103.24329422978589</v>
      </c>
      <c r="I127" s="14">
        <f t="shared" si="9"/>
        <v>79.85930041894991</v>
      </c>
      <c r="J127" s="14"/>
    </row>
    <row r="128" spans="1:10" ht="12.75">
      <c r="A128" s="66" t="s">
        <v>76</v>
      </c>
      <c r="B128" s="67" t="e">
        <f>#REF!-B127-#REF!</f>
        <v>#REF!</v>
      </c>
      <c r="C128" s="67" t="e">
        <f>#REF!-C127-#REF!</f>
        <v>#REF!</v>
      </c>
      <c r="D128" s="68">
        <f>D126-D127</f>
        <v>114.5</v>
      </c>
      <c r="E128" s="68">
        <f>E126-E127</f>
        <v>235</v>
      </c>
      <c r="F128" s="68">
        <f>F126-F127</f>
        <v>184.09999999999854</v>
      </c>
      <c r="G128" s="68">
        <v>3791.7</v>
      </c>
      <c r="H128" s="13">
        <f t="shared" si="10"/>
        <v>160.7860262008721</v>
      </c>
      <c r="I128" s="14">
        <f t="shared" si="9"/>
        <v>78.34042553191426</v>
      </c>
      <c r="J128" s="14">
        <f t="shared" si="11"/>
        <v>4.855341931059909</v>
      </c>
    </row>
    <row r="129" spans="1:10" ht="12.75">
      <c r="A129" s="45" t="s">
        <v>89</v>
      </c>
      <c r="B129" s="64" t="e">
        <f>#REF!+#REF!+#REF!</f>
        <v>#REF!</v>
      </c>
      <c r="C129" s="64">
        <v>25925.6</v>
      </c>
      <c r="D129" s="65"/>
      <c r="E129" s="65"/>
      <c r="F129" s="65">
        <v>0</v>
      </c>
      <c r="G129" s="65">
        <v>22248.4</v>
      </c>
      <c r="H129" s="13"/>
      <c r="I129" s="14"/>
      <c r="J129" s="14">
        <f t="shared" si="11"/>
        <v>0</v>
      </c>
    </row>
    <row r="130" spans="1:10" ht="21.75" customHeight="1">
      <c r="A130" s="45" t="s">
        <v>90</v>
      </c>
      <c r="B130" s="64">
        <f>B131+B132+B133</f>
        <v>6708.9</v>
      </c>
      <c r="C130" s="64">
        <v>12498.4</v>
      </c>
      <c r="D130" s="65">
        <f>D131+D132+D133</f>
        <v>4356.799999999999</v>
      </c>
      <c r="E130" s="65">
        <f>E131+E132+E133</f>
        <v>17713.5</v>
      </c>
      <c r="F130" s="65">
        <f>F131+F132+F133</f>
        <v>10000.5</v>
      </c>
      <c r="G130" s="65">
        <v>7729</v>
      </c>
      <c r="H130" s="13" t="s">
        <v>141</v>
      </c>
      <c r="I130" s="14">
        <f t="shared" si="9"/>
        <v>56.456939622321954</v>
      </c>
      <c r="J130" s="14">
        <f t="shared" si="11"/>
        <v>129.38931297709922</v>
      </c>
    </row>
    <row r="131" spans="1:10" ht="17.25" customHeight="1">
      <c r="A131" s="66" t="s">
        <v>91</v>
      </c>
      <c r="B131" s="67">
        <v>178.9</v>
      </c>
      <c r="C131" s="67">
        <v>178.9</v>
      </c>
      <c r="D131" s="68">
        <v>280.1</v>
      </c>
      <c r="E131" s="68">
        <v>200.1</v>
      </c>
      <c r="F131" s="68">
        <v>102.3</v>
      </c>
      <c r="G131" s="68">
        <v>99.4</v>
      </c>
      <c r="H131" s="13">
        <f t="shared" si="10"/>
        <v>36.52267047483041</v>
      </c>
      <c r="I131" s="14">
        <f t="shared" si="9"/>
        <v>51.12443778110944</v>
      </c>
      <c r="J131" s="14">
        <f t="shared" si="11"/>
        <v>102.91750503018106</v>
      </c>
    </row>
    <row r="132" spans="1:10" ht="16.5" customHeight="1">
      <c r="A132" s="66" t="s">
        <v>92</v>
      </c>
      <c r="B132" s="67">
        <v>5463.4</v>
      </c>
      <c r="C132" s="67">
        <v>11252.9</v>
      </c>
      <c r="D132" s="68">
        <v>1866.5</v>
      </c>
      <c r="E132" s="68">
        <v>11213.6</v>
      </c>
      <c r="F132" s="68">
        <v>7497.5</v>
      </c>
      <c r="G132" s="68">
        <v>5835.6</v>
      </c>
      <c r="H132" s="13" t="s">
        <v>142</v>
      </c>
      <c r="I132" s="14">
        <f t="shared" si="9"/>
        <v>66.86077620032817</v>
      </c>
      <c r="J132" s="14">
        <f t="shared" si="11"/>
        <v>128.47864829666187</v>
      </c>
    </row>
    <row r="133" spans="1:10" ht="18" customHeight="1">
      <c r="A133" s="36" t="s">
        <v>93</v>
      </c>
      <c r="B133" s="67">
        <v>1066.6</v>
      </c>
      <c r="C133" s="67">
        <v>1066.6</v>
      </c>
      <c r="D133" s="68">
        <v>2210.2</v>
      </c>
      <c r="E133" s="68">
        <v>6299.8</v>
      </c>
      <c r="F133" s="68">
        <v>2400.7</v>
      </c>
      <c r="G133" s="68">
        <v>1794</v>
      </c>
      <c r="H133" s="13">
        <f>F133/D133*100</f>
        <v>108.61912949054384</v>
      </c>
      <c r="I133" s="14">
        <f>F133/E133*100</f>
        <v>38.107558970126036</v>
      </c>
      <c r="J133" s="14">
        <f>F133/G133*100</f>
        <v>133.81828316610924</v>
      </c>
    </row>
    <row r="134" spans="1:11" ht="12.75">
      <c r="A134" s="45" t="s">
        <v>94</v>
      </c>
      <c r="B134" s="67"/>
      <c r="C134" s="67"/>
      <c r="D134" s="65">
        <v>245.2</v>
      </c>
      <c r="E134" s="65">
        <v>311.1</v>
      </c>
      <c r="F134" s="65">
        <v>209.6</v>
      </c>
      <c r="G134" s="65">
        <v>1398.1</v>
      </c>
      <c r="H134" s="13">
        <f>F134/D134*100</f>
        <v>85.48123980424144</v>
      </c>
      <c r="I134" s="14">
        <f>F134/E134*100</f>
        <v>67.37383477981356</v>
      </c>
      <c r="J134" s="14">
        <f>F134/G134*100</f>
        <v>14.991774551176599</v>
      </c>
      <c r="K134" s="2"/>
    </row>
    <row r="135" spans="1:10" ht="0.75" customHeight="1">
      <c r="A135" s="36" t="s">
        <v>95</v>
      </c>
      <c r="B135" s="67"/>
      <c r="C135" s="67"/>
      <c r="D135" s="68"/>
      <c r="E135" s="68"/>
      <c r="F135" s="68"/>
      <c r="G135" s="68"/>
      <c r="H135" s="13" t="e">
        <f>F135/D135*100</f>
        <v>#DIV/0!</v>
      </c>
      <c r="I135" s="14" t="e">
        <f>F135/E135*100</f>
        <v>#DIV/0!</v>
      </c>
      <c r="J135" s="14" t="e">
        <f>F135/G135*100</f>
        <v>#DIV/0!</v>
      </c>
    </row>
    <row r="136" spans="1:10" ht="12.75" hidden="1">
      <c r="A136" s="36" t="s">
        <v>96</v>
      </c>
      <c r="B136" s="67"/>
      <c r="C136" s="67"/>
      <c r="D136" s="68"/>
      <c r="E136" s="68"/>
      <c r="F136" s="68"/>
      <c r="G136" s="68"/>
      <c r="H136" s="13" t="e">
        <f>F136/D136*100</f>
        <v>#DIV/0!</v>
      </c>
      <c r="I136" s="14" t="e">
        <f>F136/E136*100</f>
        <v>#DIV/0!</v>
      </c>
      <c r="J136" s="14" t="e">
        <f>F136/G136*100</f>
        <v>#DIV/0!</v>
      </c>
    </row>
    <row r="137" spans="1:10" s="6" customFormat="1" ht="23.25" customHeight="1">
      <c r="A137" s="73" t="s">
        <v>97</v>
      </c>
      <c r="B137" s="74" t="e">
        <f>B107+B111+B112+B113+B118+B122+B123+B126+B129+B130+#REF!</f>
        <v>#REF!</v>
      </c>
      <c r="C137" s="74" t="e">
        <f>C107+C111+C112+C113+C118+C122+C123+C126+C129+C130+#REF!</f>
        <v>#REF!</v>
      </c>
      <c r="D137" s="74">
        <f>D107+D111+D112+D113+D118+D122+D123+D126+D129+D130+D134</f>
        <v>288089.1</v>
      </c>
      <c r="E137" s="74">
        <f>E107+E111+E112+E113+E118+E122+E123+E126+E129+E130+E134</f>
        <v>354577.69999999995</v>
      </c>
      <c r="F137" s="74">
        <f>F134+F130+F126+F123+F118+F113+F112+F111+F107</f>
        <v>276711.7</v>
      </c>
      <c r="G137" s="74">
        <f>G107+G111+G112+G113+G118+G122+G123+G126+G129+G130+G134</f>
        <v>233198.8</v>
      </c>
      <c r="H137" s="58">
        <f>F137/D137*100</f>
        <v>96.05073569253403</v>
      </c>
      <c r="I137" s="59">
        <f>F137/E137*100</f>
        <v>78.03979212454705</v>
      </c>
      <c r="J137" s="59">
        <f>F137/G137*100</f>
        <v>118.65914404362287</v>
      </c>
    </row>
    <row r="138" spans="1:10" ht="22.5">
      <c r="A138" s="75" t="s">
        <v>98</v>
      </c>
      <c r="B138" s="61" t="e">
        <f aca="true" t="shared" si="14" ref="B138:G138">B105-B137</f>
        <v>#REF!</v>
      </c>
      <c r="C138" s="61" t="e">
        <f t="shared" si="14"/>
        <v>#REF!</v>
      </c>
      <c r="D138" s="76">
        <f t="shared" si="14"/>
        <v>-3788.5</v>
      </c>
      <c r="E138" s="76">
        <f>E105-E137</f>
        <v>-4649.5</v>
      </c>
      <c r="F138" s="76">
        <f t="shared" si="14"/>
        <v>16625.199999999953</v>
      </c>
      <c r="G138" s="76">
        <f t="shared" si="14"/>
        <v>22967.29999999999</v>
      </c>
      <c r="H138" s="77"/>
      <c r="I138" s="90"/>
      <c r="J138" s="78"/>
    </row>
    <row r="139" spans="1:10" ht="12.75">
      <c r="A139" s="79"/>
      <c r="B139" s="79"/>
      <c r="C139" s="79"/>
      <c r="D139" s="80"/>
      <c r="E139" s="80"/>
      <c r="F139" s="80"/>
      <c r="G139" s="80"/>
      <c r="H139" s="81"/>
      <c r="I139" s="91"/>
      <c r="J139" s="81"/>
    </row>
    <row r="140" spans="1:7" ht="22.5" customHeight="1">
      <c r="A140" t="s">
        <v>130</v>
      </c>
      <c r="D140" s="8"/>
      <c r="E140" s="8"/>
      <c r="F140" s="8"/>
      <c r="G140" s="8"/>
    </row>
    <row r="141" spans="1:9" ht="12.75">
      <c r="A141" s="1"/>
      <c r="F141" s="89"/>
      <c r="G141" s="103"/>
      <c r="H141" s="103"/>
      <c r="I141" s="103"/>
    </row>
  </sheetData>
  <sheetProtection/>
  <mergeCells count="8">
    <mergeCell ref="A1:J1"/>
    <mergeCell ref="I2:J2"/>
    <mergeCell ref="A45:B45"/>
    <mergeCell ref="G141:I141"/>
    <mergeCell ref="A97:B97"/>
    <mergeCell ref="A78:B78"/>
    <mergeCell ref="A79:B79"/>
    <mergeCell ref="A89:B8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Данилова</cp:lastModifiedBy>
  <cp:lastPrinted>2012-10-08T05:26:49Z</cp:lastPrinted>
  <dcterms:created xsi:type="dcterms:W3CDTF">2006-03-13T07:15:44Z</dcterms:created>
  <dcterms:modified xsi:type="dcterms:W3CDTF">2012-12-11T06:15:18Z</dcterms:modified>
  <cp:category/>
  <cp:version/>
  <cp:contentType/>
  <cp:contentStatus/>
</cp:coreProperties>
</file>