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на01.03." sheetId="1" r:id="rId1"/>
    <sheet name="на01.02." sheetId="2" r:id="rId2"/>
  </sheets>
  <definedNames/>
  <calcPr fullCalcOnLoad="1"/>
</workbook>
</file>

<file path=xl/sharedStrings.xml><?xml version="1.0" encoding="utf-8"?>
<sst xmlns="http://schemas.openxmlformats.org/spreadsheetml/2006/main" count="254" uniqueCount="129">
  <si>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</si>
  <si>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</si>
  <si>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</si>
  <si>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</si>
  <si>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</si>
  <si>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</si>
  <si>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</si>
  <si>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</si>
  <si>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</si>
  <si>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</si>
  <si>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</si>
  <si>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</si>
  <si>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</si>
  <si>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</si>
  <si>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</si>
  <si>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</si>
  <si>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</si>
  <si>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</si>
  <si>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</si>
  <si>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</si>
  <si>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</si>
  <si>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</si>
  <si>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</si>
  <si>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</si>
  <si>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</si>
  <si>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</si>
  <si>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</si>
  <si>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</si>
  <si>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</si>
  <si>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</si>
  <si>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</si>
  <si>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</si>
  <si>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</si>
  <si>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</si>
  <si>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</si>
  <si>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</si>
  <si>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</si>
  <si>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</si>
  <si>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</si>
  <si>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</si>
  <si>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</si>
  <si>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</si>
  <si>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</si>
  <si>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</si>
  <si>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</si>
  <si>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</si>
  <si>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</si>
  <si>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</si>
  <si>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</si>
  <si>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</si>
  <si>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</si>
  <si>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</si>
  <si>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</si>
  <si>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</si>
  <si>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</si>
  <si>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</si>
  <si>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</si>
  <si>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</si>
  <si>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</si>
  <si>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</si>
  <si>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</si>
  <si>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</si>
  <si>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</si>
  <si>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</si>
  <si>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</si>
  <si>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</si>
  <si>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</si>
  <si>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</si>
  <si>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</si>
  <si>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</si>
  <si>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</si>
  <si>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</si>
  <si>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</si>
  <si>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</si>
  <si>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</si>
  <si>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</si>
  <si>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</si>
  <si>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</si>
  <si>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</si>
  <si>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</si>
  <si>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</si>
  <si>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</si>
  <si>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</si>
  <si>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</si>
  <si>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</si>
  <si>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</si>
  <si>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</si>
  <si>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</si>
  <si>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</si>
  <si>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</si>
  <si>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</si>
  <si>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</si>
  <si>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</si>
  <si>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</si>
  <si>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</si>
  <si>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</si>
  <si>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</si>
  <si>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>0600</t>
  </si>
  <si>
    <t xml:space="preserve">   -Обеспеч жильем граждан "Соцразв.села"</t>
  </si>
  <si>
    <t xml:space="preserve">  - Субс.молодым семьям (Респ.прог."Жилище")</t>
  </si>
  <si>
    <t>Субсидии бюджетам поселений на реализацию федеральных целевых программ</t>
  </si>
  <si>
    <t>993 202 02051 10 0000 151</t>
  </si>
  <si>
    <t>Прочие неналоговые доходы бюджетов поселений</t>
  </si>
  <si>
    <t>993 117 05050 10 0000 180</t>
  </si>
  <si>
    <t xml:space="preserve">  - Субс.молодым семьям (подпрог."Жилище")</t>
  </si>
  <si>
    <t xml:space="preserve">    Невыясненные поступления, зачисляемые в бюджеты поселений</t>
  </si>
  <si>
    <t>АНАЛИЗ ИСПОЛНЕНИЯ БЮДЖЕТА  ШЕРАУТСКОГО  ПОСЕЛЕНИЯ НА 01.02.2012г.</t>
  </si>
  <si>
    <t xml:space="preserve">Утверж. план на 2012г </t>
  </si>
  <si>
    <t>Уточ.     план на 2012 г</t>
  </si>
  <si>
    <t>Исполнено на 01.02.12</t>
  </si>
  <si>
    <t>Исполнено на 01.02.11</t>
  </si>
  <si>
    <t xml:space="preserve">% исп. 2012 к 2011 г. </t>
  </si>
  <si>
    <t>ПРОЧИЕ БЕЗВОЗМЕЗДНЫЕ ПОСТУПЛЕНИЯ</t>
  </si>
  <si>
    <t>Прочие безвозмездные поступления в бюджеты поселений</t>
  </si>
  <si>
    <t>000 207 00000 00 0000 180</t>
  </si>
  <si>
    <t>993 207 05000 10 0000 180</t>
  </si>
  <si>
    <t>Национальная экономика</t>
  </si>
  <si>
    <t>Дорожное хозяйство</t>
  </si>
  <si>
    <t>0400</t>
  </si>
  <si>
    <t>0409</t>
  </si>
  <si>
    <t>св3р</t>
  </si>
  <si>
    <t>св19р</t>
  </si>
  <si>
    <t>св59р</t>
  </si>
  <si>
    <t>АНАЛИЗ ИСПОЛНЕНИЯ БЮДЖЕТА  ШЕРАУТСКОГО  ПОСЕЛЕНИЯ НА 01.03.2012г.</t>
  </si>
  <si>
    <t>Исполнено на 01.03.12</t>
  </si>
  <si>
    <t>Исполнено на 01.03.11</t>
  </si>
  <si>
    <t>св20р</t>
  </si>
  <si>
    <t>св60р</t>
  </si>
  <si>
    <t>св2р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</si>
</sst>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0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b/>
      <sz val="6"/>
      <name val="Arial Cyr"/>
      <family val="0"/>
    </font>
    <font>
      <sz val="9"/>
      <name val="Arial"/>
      <family val="2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4" fontId="13" fillId="0" borderId="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49" fontId="18" fillId="2" borderId="1" xfId="0" applyNumberFormat="1" applyFont="1" applyFill="1" applyBorder="1" applyAlignment="1">
      <alignment horizontal="center" shrinkToFit="1"/>
    </xf>
    <xf numFmtId="0" fontId="18" fillId="2" borderId="2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9" fillId="2" borderId="2" xfId="0" applyFont="1" applyFill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tabSelected="1" workbookViewId="0" topLeftCell="A46">
      <selection activeCell="D57" sqref="D57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9.375" style="43" customWidth="1"/>
    <col min="4" max="4" width="9.125" style="43" customWidth="1"/>
    <col min="5" max="5" width="10.00390625" style="59" customWidth="1"/>
    <col min="6" max="6" width="8.875" style="43" customWidth="1"/>
    <col min="7" max="7" width="8.125" style="0" customWidth="1"/>
    <col min="8" max="9" width="7.75390625" style="0" customWidth="1"/>
  </cols>
  <sheetData>
    <row r="1" spans="1:9" ht="16.5" customHeight="1">
      <c r="A1" s="77" t="s">
        <v>123</v>
      </c>
      <c r="B1" s="77"/>
      <c r="C1" s="77"/>
      <c r="D1" s="77"/>
      <c r="E1" s="77"/>
      <c r="F1" s="77"/>
      <c r="G1" s="77"/>
      <c r="H1" s="77"/>
      <c r="I1" s="77"/>
    </row>
    <row r="2" spans="7:8" ht="12" customHeight="1">
      <c r="G2" s="78" t="s">
        <v>24</v>
      </c>
      <c r="H2" s="78"/>
    </row>
    <row r="3" spans="1:9" ht="36">
      <c r="A3" s="27" t="s">
        <v>0</v>
      </c>
      <c r="B3" s="7" t="s">
        <v>25</v>
      </c>
      <c r="C3" s="44" t="s">
        <v>107</v>
      </c>
      <c r="D3" s="44" t="s">
        <v>108</v>
      </c>
      <c r="E3" s="60" t="s">
        <v>124</v>
      </c>
      <c r="F3" s="44" t="s">
        <v>125</v>
      </c>
      <c r="G3" s="8" t="s">
        <v>63</v>
      </c>
      <c r="H3" s="8" t="s">
        <v>46</v>
      </c>
      <c r="I3" s="8" t="s">
        <v>111</v>
      </c>
    </row>
    <row r="4" spans="1:9" ht="16.5" customHeight="1">
      <c r="A4" s="9" t="s">
        <v>1</v>
      </c>
      <c r="B4" s="10"/>
      <c r="C4" s="45">
        <f>C5+C17</f>
        <v>922.5999999999999</v>
      </c>
      <c r="D4" s="45">
        <f>D5+D17</f>
        <v>922.5999999999999</v>
      </c>
      <c r="E4" s="61">
        <f>E5+E17</f>
        <v>103.19999999999999</v>
      </c>
      <c r="F4" s="45">
        <f>F5+F17</f>
        <v>127.2</v>
      </c>
      <c r="G4" s="1">
        <f aca="true" t="shared" si="0" ref="G4:G13">E4/C4*100</f>
        <v>11.18577931931498</v>
      </c>
      <c r="H4" s="2">
        <f aca="true" t="shared" si="1" ref="H4:H13">E4/D4*100</f>
        <v>11.18577931931498</v>
      </c>
      <c r="I4" s="24">
        <f aca="true" t="shared" si="2" ref="I4:I13">E4/F4*100</f>
        <v>81.1320754716981</v>
      </c>
    </row>
    <row r="5" spans="1:9" ht="12.75">
      <c r="A5" s="28" t="s">
        <v>18</v>
      </c>
      <c r="B5" s="10"/>
      <c r="C5" s="45">
        <f>C6+C8+C10+C15</f>
        <v>894.5999999999999</v>
      </c>
      <c r="D5" s="45">
        <f>D6+D8+D10+D15</f>
        <v>894.5999999999999</v>
      </c>
      <c r="E5" s="61">
        <f>E6+E8+E10+E15+E16</f>
        <v>102.39999999999999</v>
      </c>
      <c r="F5" s="45">
        <f>F6+F8+F10+F16+F15</f>
        <v>125.4</v>
      </c>
      <c r="G5" s="1">
        <f t="shared" si="0"/>
        <v>11.446456516879053</v>
      </c>
      <c r="H5" s="2">
        <f t="shared" si="1"/>
        <v>11.446456516879053</v>
      </c>
      <c r="I5" s="24">
        <f t="shared" si="2"/>
        <v>81.65869218500796</v>
      </c>
    </row>
    <row r="6" spans="1:9" ht="12.75">
      <c r="A6" s="29" t="s">
        <v>67</v>
      </c>
      <c r="B6" s="11" t="s">
        <v>26</v>
      </c>
      <c r="C6" s="46">
        <f>C7</f>
        <v>349.3</v>
      </c>
      <c r="D6" s="46">
        <f>D7</f>
        <v>349.3</v>
      </c>
      <c r="E6" s="62">
        <f>E7</f>
        <v>23</v>
      </c>
      <c r="F6" s="46">
        <f>F7</f>
        <v>42.1</v>
      </c>
      <c r="G6" s="1">
        <f t="shared" si="0"/>
        <v>6.584597766962497</v>
      </c>
      <c r="H6" s="2">
        <f t="shared" si="1"/>
        <v>6.584597766962497</v>
      </c>
      <c r="I6" s="24">
        <f t="shared" si="2"/>
        <v>54.63182897862232</v>
      </c>
    </row>
    <row r="7" spans="1:9" ht="12.75">
      <c r="A7" s="30" t="s">
        <v>2</v>
      </c>
      <c r="B7" s="7" t="s">
        <v>57</v>
      </c>
      <c r="C7" s="47">
        <v>349.3</v>
      </c>
      <c r="D7" s="47">
        <v>349.3</v>
      </c>
      <c r="E7" s="63">
        <v>23</v>
      </c>
      <c r="F7" s="47">
        <v>42.1</v>
      </c>
      <c r="G7" s="20">
        <f t="shared" si="0"/>
        <v>6.584597766962497</v>
      </c>
      <c r="H7" s="42">
        <f t="shared" si="1"/>
        <v>6.584597766962497</v>
      </c>
      <c r="I7" s="24">
        <f t="shared" si="2"/>
        <v>54.63182897862232</v>
      </c>
    </row>
    <row r="8" spans="1:9" ht="12.75">
      <c r="A8" s="29" t="s">
        <v>3</v>
      </c>
      <c r="B8" s="11" t="s">
        <v>27</v>
      </c>
      <c r="C8" s="46">
        <f>C9</f>
        <v>130.6</v>
      </c>
      <c r="D8" s="46">
        <f>D9</f>
        <v>130.6</v>
      </c>
      <c r="E8" s="62">
        <f>E9</f>
        <v>0.8</v>
      </c>
      <c r="F8" s="46">
        <f>F9</f>
        <v>12.8</v>
      </c>
      <c r="G8" s="20">
        <f t="shared" si="0"/>
        <v>0.6125574272588056</v>
      </c>
      <c r="H8" s="42">
        <f t="shared" si="1"/>
        <v>0.6125574272588056</v>
      </c>
      <c r="I8" s="24">
        <f t="shared" si="2"/>
        <v>6.25</v>
      </c>
    </row>
    <row r="9" spans="1:9" ht="14.25" customHeight="1">
      <c r="A9" s="31" t="s">
        <v>4</v>
      </c>
      <c r="B9" s="8" t="s">
        <v>58</v>
      </c>
      <c r="C9" s="47">
        <v>130.6</v>
      </c>
      <c r="D9" s="47">
        <v>130.6</v>
      </c>
      <c r="E9" s="63">
        <v>0.8</v>
      </c>
      <c r="F9" s="47">
        <v>12.8</v>
      </c>
      <c r="G9" s="20">
        <f t="shared" si="0"/>
        <v>0.6125574272588056</v>
      </c>
      <c r="H9" s="42">
        <f t="shared" si="1"/>
        <v>0.6125574272588056</v>
      </c>
      <c r="I9" s="24">
        <f t="shared" si="2"/>
        <v>6.25</v>
      </c>
    </row>
    <row r="10" spans="1:9" ht="15.75" customHeight="1">
      <c r="A10" s="32" t="s">
        <v>5</v>
      </c>
      <c r="B10" s="12" t="s">
        <v>28</v>
      </c>
      <c r="C10" s="46">
        <f>C11+C12</f>
        <v>394.7</v>
      </c>
      <c r="D10" s="46">
        <f>D11+D12</f>
        <v>394.7</v>
      </c>
      <c r="E10" s="62">
        <f>E11+E12</f>
        <v>71.6</v>
      </c>
      <c r="F10" s="46">
        <f>F11+F12</f>
        <v>67.7</v>
      </c>
      <c r="G10" s="20">
        <f t="shared" si="0"/>
        <v>18.140359766911576</v>
      </c>
      <c r="H10" s="42">
        <f t="shared" si="1"/>
        <v>18.140359766911576</v>
      </c>
      <c r="I10" s="24">
        <f t="shared" si="2"/>
        <v>105.76070901033971</v>
      </c>
    </row>
    <row r="11" spans="1:9" ht="12.75" customHeight="1">
      <c r="A11" s="31" t="s">
        <v>6</v>
      </c>
      <c r="B11" s="8" t="s">
        <v>29</v>
      </c>
      <c r="C11" s="47">
        <v>49.2</v>
      </c>
      <c r="D11" s="47">
        <v>49.2</v>
      </c>
      <c r="E11" s="63">
        <v>0</v>
      </c>
      <c r="F11" s="47">
        <v>0.5</v>
      </c>
      <c r="G11" s="20">
        <f t="shared" si="0"/>
        <v>0</v>
      </c>
      <c r="H11" s="42">
        <f t="shared" si="1"/>
        <v>0</v>
      </c>
      <c r="I11" s="24">
        <f t="shared" si="2"/>
        <v>0</v>
      </c>
    </row>
    <row r="12" spans="1:9" ht="12.75" customHeight="1">
      <c r="A12" s="32" t="s">
        <v>21</v>
      </c>
      <c r="B12" s="12" t="s">
        <v>30</v>
      </c>
      <c r="C12" s="48">
        <f>C13+C14</f>
        <v>345.5</v>
      </c>
      <c r="D12" s="48">
        <f>D13+D14</f>
        <v>345.5</v>
      </c>
      <c r="E12" s="64">
        <f>E13+E14</f>
        <v>71.6</v>
      </c>
      <c r="F12" s="48">
        <f>F13+F14</f>
        <v>67.2</v>
      </c>
      <c r="G12" s="20">
        <f t="shared" si="0"/>
        <v>20.723589001447177</v>
      </c>
      <c r="H12" s="42">
        <f t="shared" si="1"/>
        <v>20.723589001447177</v>
      </c>
      <c r="I12" s="24">
        <f t="shared" si="2"/>
        <v>106.54761904761902</v>
      </c>
    </row>
    <row r="13" spans="1:9" ht="12" customHeight="1">
      <c r="A13" s="31" t="s">
        <v>7</v>
      </c>
      <c r="B13" s="8" t="s">
        <v>31</v>
      </c>
      <c r="C13" s="47">
        <v>344</v>
      </c>
      <c r="D13" s="47">
        <v>344</v>
      </c>
      <c r="E13" s="63">
        <v>41.4</v>
      </c>
      <c r="F13" s="47">
        <v>66.7</v>
      </c>
      <c r="G13" s="20">
        <f t="shared" si="0"/>
        <v>12.034883720930232</v>
      </c>
      <c r="H13" s="42">
        <f t="shared" si="1"/>
        <v>12.034883720930232</v>
      </c>
      <c r="I13" s="24">
        <f t="shared" si="2"/>
        <v>62.06896551724137</v>
      </c>
    </row>
    <row r="14" spans="1:9" ht="14.25" customHeight="1">
      <c r="A14" s="31" t="s">
        <v>8</v>
      </c>
      <c r="B14" s="8" t="s">
        <v>32</v>
      </c>
      <c r="C14" s="47">
        <v>1.5</v>
      </c>
      <c r="D14" s="47">
        <v>1.5</v>
      </c>
      <c r="E14" s="63">
        <v>30.2</v>
      </c>
      <c r="F14" s="47">
        <v>0.5</v>
      </c>
      <c r="G14" s="20" t="s">
        <v>126</v>
      </c>
      <c r="H14" s="42" t="s">
        <v>126</v>
      </c>
      <c r="I14" s="24" t="s">
        <v>127</v>
      </c>
    </row>
    <row r="15" spans="1:9" ht="12.75" customHeight="1">
      <c r="A15" s="39" t="s">
        <v>86</v>
      </c>
      <c r="B15" s="40" t="s">
        <v>87</v>
      </c>
      <c r="C15" s="48">
        <v>20</v>
      </c>
      <c r="D15" s="48">
        <v>20</v>
      </c>
      <c r="E15" s="64">
        <v>7</v>
      </c>
      <c r="F15" s="75">
        <v>2.8</v>
      </c>
      <c r="G15" s="20">
        <f>E15/C15*100</f>
        <v>35</v>
      </c>
      <c r="H15" s="42">
        <f>E15/D15*100</f>
        <v>35</v>
      </c>
      <c r="I15" s="24" t="s">
        <v>128</v>
      </c>
    </row>
    <row r="16" spans="1:9" ht="12" customHeight="1">
      <c r="A16" s="41" t="s">
        <v>88</v>
      </c>
      <c r="B16" s="40" t="s">
        <v>89</v>
      </c>
      <c r="C16" s="48"/>
      <c r="D16" s="48"/>
      <c r="E16" s="64">
        <v>0</v>
      </c>
      <c r="F16" s="75">
        <v>0</v>
      </c>
      <c r="G16" s="20"/>
      <c r="H16" s="42"/>
      <c r="I16" s="24"/>
    </row>
    <row r="17" spans="1:9" ht="12.75">
      <c r="A17" s="33" t="s">
        <v>19</v>
      </c>
      <c r="B17" s="13"/>
      <c r="C17" s="45">
        <f>C18+C22+C24</f>
        <v>28</v>
      </c>
      <c r="D17" s="45">
        <f>D18+D22+D24</f>
        <v>28</v>
      </c>
      <c r="E17" s="61">
        <f>E18+E22+E24+E23</f>
        <v>0.8</v>
      </c>
      <c r="F17" s="45">
        <f>F18+F22</f>
        <v>1.8</v>
      </c>
      <c r="G17" s="20">
        <f>E17/C17*100</f>
        <v>2.857142857142857</v>
      </c>
      <c r="H17" s="42">
        <f>E17/D17*100</f>
        <v>2.857142857142857</v>
      </c>
      <c r="I17" s="24">
        <f>E17/F17*100</f>
        <v>44.44444444444445</v>
      </c>
    </row>
    <row r="18" spans="1:9" ht="42">
      <c r="A18" s="32" t="s">
        <v>9</v>
      </c>
      <c r="B18" s="12" t="s">
        <v>33</v>
      </c>
      <c r="C18" s="46">
        <f>C19+C20</f>
        <v>28</v>
      </c>
      <c r="D18" s="46">
        <f>D19+D20</f>
        <v>28</v>
      </c>
      <c r="E18" s="62">
        <f>E19+E20</f>
        <v>0.6</v>
      </c>
      <c r="F18" s="46">
        <f>F19+F20</f>
        <v>1.1</v>
      </c>
      <c r="G18" s="20">
        <f>E18/C18*100</f>
        <v>2.142857142857143</v>
      </c>
      <c r="H18" s="42">
        <f>E18/D18*100</f>
        <v>2.142857142857143</v>
      </c>
      <c r="I18" s="24">
        <f>E18/F18*100</f>
        <v>54.54545454545454</v>
      </c>
    </row>
    <row r="19" spans="1:9" ht="45">
      <c r="A19" s="31" t="s">
        <v>60</v>
      </c>
      <c r="B19" s="8" t="s">
        <v>65</v>
      </c>
      <c r="C19" s="47">
        <v>28</v>
      </c>
      <c r="D19" s="47">
        <v>28</v>
      </c>
      <c r="E19" s="63">
        <v>0</v>
      </c>
      <c r="F19" s="47">
        <v>0</v>
      </c>
      <c r="G19" s="20">
        <f>E19/C19*100</f>
        <v>0</v>
      </c>
      <c r="H19" s="42">
        <f>E19/D19*100</f>
        <v>0</v>
      </c>
      <c r="I19" s="24"/>
    </row>
    <row r="20" spans="1:9" ht="31.5" customHeight="1">
      <c r="A20" s="31" t="s">
        <v>61</v>
      </c>
      <c r="B20" s="8" t="s">
        <v>62</v>
      </c>
      <c r="C20" s="47">
        <v>0</v>
      </c>
      <c r="D20" s="47">
        <v>0</v>
      </c>
      <c r="E20" s="63">
        <v>0.6</v>
      </c>
      <c r="F20" s="47">
        <v>1.1</v>
      </c>
      <c r="G20" s="20"/>
      <c r="H20" s="42"/>
      <c r="I20" s="24">
        <f>E20/F20*100</f>
        <v>54.54545454545454</v>
      </c>
    </row>
    <row r="21" spans="1:9" ht="12.75" hidden="1">
      <c r="A21" s="31" t="s">
        <v>64</v>
      </c>
      <c r="B21" s="8"/>
      <c r="C21" s="47"/>
      <c r="D21" s="47"/>
      <c r="E21" s="63"/>
      <c r="F21" s="47"/>
      <c r="G21" s="20"/>
      <c r="H21" s="42"/>
      <c r="I21" s="24" t="e">
        <f>E21/F21*100</f>
        <v>#DIV/0!</v>
      </c>
    </row>
    <row r="22" spans="1:9" ht="24">
      <c r="A22" s="31" t="s">
        <v>74</v>
      </c>
      <c r="B22" s="8" t="s">
        <v>75</v>
      </c>
      <c r="C22" s="47">
        <v>0</v>
      </c>
      <c r="D22" s="47">
        <v>0</v>
      </c>
      <c r="E22" s="63">
        <v>0.2</v>
      </c>
      <c r="F22" s="47">
        <v>0.7</v>
      </c>
      <c r="G22" s="20"/>
      <c r="H22" s="42"/>
      <c r="I22" s="24">
        <f>E22/F22*100</f>
        <v>28.571428571428577</v>
      </c>
    </row>
    <row r="23" spans="1:9" ht="0.75" customHeight="1">
      <c r="A23" s="71" t="s">
        <v>105</v>
      </c>
      <c r="B23" s="8"/>
      <c r="C23" s="47"/>
      <c r="D23" s="47"/>
      <c r="E23" s="63">
        <v>0</v>
      </c>
      <c r="F23" s="47"/>
      <c r="G23" s="20" t="e">
        <f>E23/C23*100</f>
        <v>#DIV/0!</v>
      </c>
      <c r="H23" s="42" t="e">
        <f>E23/D23*100</f>
        <v>#DIV/0!</v>
      </c>
      <c r="I23" s="24"/>
    </row>
    <row r="24" spans="1:9" ht="24" customHeight="1">
      <c r="A24" s="58" t="s">
        <v>102</v>
      </c>
      <c r="B24" s="57" t="s">
        <v>103</v>
      </c>
      <c r="C24" s="47"/>
      <c r="D24" s="47"/>
      <c r="E24" s="63">
        <v>0</v>
      </c>
      <c r="F24" s="47"/>
      <c r="G24" s="20"/>
      <c r="H24" s="42"/>
      <c r="I24" s="24"/>
    </row>
    <row r="25" spans="1:9" ht="15" customHeight="1">
      <c r="A25" s="32" t="s">
        <v>10</v>
      </c>
      <c r="B25" s="12" t="s">
        <v>34</v>
      </c>
      <c r="C25" s="46">
        <f>C26+C32+C27+C31+C33+C30+C34+C35</f>
        <v>1965.5</v>
      </c>
      <c r="D25" s="46">
        <f>D26+D32+D27+D31+D33+D30+D34+D35</f>
        <v>1965.5</v>
      </c>
      <c r="E25" s="62">
        <f>E26+E32+E27+E31+E33+E30+E34+E29+E28</f>
        <v>278</v>
      </c>
      <c r="F25" s="46">
        <f>F26+F32+F27+F31+F33+F34+F29</f>
        <v>284.3</v>
      </c>
      <c r="G25" s="20">
        <f>E25/C25*100</f>
        <v>14.14398371915543</v>
      </c>
      <c r="H25" s="42">
        <f>E25/D25*100</f>
        <v>14.14398371915543</v>
      </c>
      <c r="I25" s="24">
        <f>E25/F25*100</f>
        <v>97.78403095321842</v>
      </c>
    </row>
    <row r="26" spans="1:9" ht="23.25" customHeight="1">
      <c r="A26" s="31" t="s">
        <v>45</v>
      </c>
      <c r="B26" s="8" t="s">
        <v>35</v>
      </c>
      <c r="C26" s="47">
        <v>1645.6</v>
      </c>
      <c r="D26" s="47">
        <v>1645.6</v>
      </c>
      <c r="E26" s="63">
        <v>259</v>
      </c>
      <c r="F26" s="47">
        <v>268.2</v>
      </c>
      <c r="G26" s="20">
        <f>E26/C26*100</f>
        <v>15.738940204180846</v>
      </c>
      <c r="H26" s="42">
        <f>E26/D26*100</f>
        <v>15.738940204180846</v>
      </c>
      <c r="I26" s="24">
        <f>E26/F26*100</f>
        <v>96.56972408650262</v>
      </c>
    </row>
    <row r="27" spans="1:9" ht="25.5" customHeight="1">
      <c r="A27" s="31" t="s">
        <v>68</v>
      </c>
      <c r="B27" s="8" t="s">
        <v>69</v>
      </c>
      <c r="C27" s="47"/>
      <c r="D27" s="47"/>
      <c r="E27" s="63">
        <v>0</v>
      </c>
      <c r="F27" s="47">
        <v>0</v>
      </c>
      <c r="G27" s="20"/>
      <c r="H27" s="42"/>
      <c r="I27" s="24"/>
    </row>
    <row r="28" spans="1:9" ht="25.5" customHeight="1">
      <c r="A28" s="31" t="s">
        <v>100</v>
      </c>
      <c r="B28" s="8" t="s">
        <v>101</v>
      </c>
      <c r="C28" s="47"/>
      <c r="D28" s="47"/>
      <c r="E28" s="63">
        <v>0</v>
      </c>
      <c r="F28" s="47"/>
      <c r="G28" s="20"/>
      <c r="H28" s="42"/>
      <c r="I28" s="24"/>
    </row>
    <row r="29" spans="1:9" ht="27.75" customHeight="1">
      <c r="A29" s="38" t="s">
        <v>70</v>
      </c>
      <c r="B29" s="8" t="s">
        <v>71</v>
      </c>
      <c r="C29" s="47"/>
      <c r="D29" s="47"/>
      <c r="E29" s="63">
        <v>0</v>
      </c>
      <c r="F29" s="47">
        <v>0</v>
      </c>
      <c r="G29" s="20"/>
      <c r="H29" s="42"/>
      <c r="I29" s="24"/>
    </row>
    <row r="30" spans="1:9" ht="30" customHeight="1" hidden="1">
      <c r="A30" s="37" t="s">
        <v>83</v>
      </c>
      <c r="B30" s="8" t="s">
        <v>84</v>
      </c>
      <c r="C30" s="47"/>
      <c r="D30" s="47"/>
      <c r="E30" s="63"/>
      <c r="F30" s="47"/>
      <c r="G30" s="20" t="e">
        <f>E30/C30*100</f>
        <v>#DIV/0!</v>
      </c>
      <c r="H30" s="42" t="e">
        <f>E30/D30*100</f>
        <v>#DIV/0!</v>
      </c>
      <c r="I30" s="24" t="e">
        <f>E30/F30*100</f>
        <v>#DIV/0!</v>
      </c>
    </row>
    <row r="31" spans="1:9" ht="32.25" customHeight="1">
      <c r="A31" s="31" t="s">
        <v>72</v>
      </c>
      <c r="B31" s="8" t="s">
        <v>73</v>
      </c>
      <c r="C31" s="47">
        <v>165.9</v>
      </c>
      <c r="D31" s="47">
        <v>165.9</v>
      </c>
      <c r="E31" s="63">
        <v>0</v>
      </c>
      <c r="F31" s="47">
        <v>0</v>
      </c>
      <c r="G31" s="20">
        <f>E31/C31*100</f>
        <v>0</v>
      </c>
      <c r="H31" s="42">
        <f>E31/D31*100</f>
        <v>0</v>
      </c>
      <c r="I31" s="24"/>
    </row>
    <row r="32" spans="1:9" ht="23.25" customHeight="1">
      <c r="A32" s="31" t="s">
        <v>80</v>
      </c>
      <c r="B32" s="8" t="s">
        <v>59</v>
      </c>
      <c r="C32" s="47">
        <v>114</v>
      </c>
      <c r="D32" s="47">
        <v>114</v>
      </c>
      <c r="E32" s="63">
        <v>19</v>
      </c>
      <c r="F32" s="47">
        <v>16.1</v>
      </c>
      <c r="G32" s="20">
        <f>E32/C32*100</f>
        <v>16.666666666666664</v>
      </c>
      <c r="H32" s="42">
        <f>E32/D32*100</f>
        <v>16.666666666666664</v>
      </c>
      <c r="I32" s="24">
        <f>E32/F32*100</f>
        <v>118.01242236024842</v>
      </c>
    </row>
    <row r="33" spans="1:9" ht="27.75" customHeight="1">
      <c r="A33" s="35" t="s">
        <v>78</v>
      </c>
      <c r="B33" s="36" t="s">
        <v>79</v>
      </c>
      <c r="C33" s="47"/>
      <c r="D33" s="47"/>
      <c r="E33" s="63"/>
      <c r="F33" s="47">
        <v>0</v>
      </c>
      <c r="G33" s="20"/>
      <c r="H33" s="42"/>
      <c r="I33" s="24"/>
    </row>
    <row r="34" spans="1:9" ht="21.75" customHeight="1">
      <c r="A34" s="35" t="s">
        <v>81</v>
      </c>
      <c r="B34" s="8" t="s">
        <v>82</v>
      </c>
      <c r="C34" s="47"/>
      <c r="D34" s="47"/>
      <c r="E34" s="63">
        <v>0</v>
      </c>
      <c r="F34" s="47"/>
      <c r="G34" s="20"/>
      <c r="H34" s="42"/>
      <c r="I34" s="24"/>
    </row>
    <row r="35" spans="1:9" ht="16.5" customHeight="1">
      <c r="A35" s="72" t="s">
        <v>112</v>
      </c>
      <c r="B35" s="12" t="s">
        <v>114</v>
      </c>
      <c r="C35" s="47">
        <f>C36</f>
        <v>40</v>
      </c>
      <c r="D35" s="47">
        <f>D36</f>
        <v>40</v>
      </c>
      <c r="E35" s="63"/>
      <c r="F35" s="47"/>
      <c r="G35" s="20">
        <f>E35/C35*100</f>
        <v>0</v>
      </c>
      <c r="H35" s="42">
        <f>E35/D35*100</f>
        <v>0</v>
      </c>
      <c r="I35" s="24"/>
    </row>
    <row r="36" spans="1:9" ht="21.75" customHeight="1">
      <c r="A36" s="73" t="s">
        <v>113</v>
      </c>
      <c r="B36" s="8" t="s">
        <v>115</v>
      </c>
      <c r="C36" s="47">
        <v>40</v>
      </c>
      <c r="D36" s="47">
        <v>40</v>
      </c>
      <c r="E36" s="63"/>
      <c r="F36" s="47"/>
      <c r="G36" s="20">
        <f>E36/C36*100</f>
        <v>0</v>
      </c>
      <c r="H36" s="42">
        <f>E36/D36*100</f>
        <v>0</v>
      </c>
      <c r="I36" s="24"/>
    </row>
    <row r="37" spans="1:9" ht="24.75" customHeight="1">
      <c r="A37" s="32" t="s">
        <v>11</v>
      </c>
      <c r="B37" s="12" t="s">
        <v>36</v>
      </c>
      <c r="C37" s="46"/>
      <c r="D37" s="46"/>
      <c r="E37" s="62"/>
      <c r="F37" s="46"/>
      <c r="G37" s="20"/>
      <c r="H37" s="42"/>
      <c r="I37" s="24"/>
    </row>
    <row r="38" spans="1:9" ht="17.25" customHeight="1">
      <c r="A38" s="34" t="s">
        <v>12</v>
      </c>
      <c r="B38" s="14"/>
      <c r="C38" s="49">
        <f>C4+C25+C37</f>
        <v>2888.1</v>
      </c>
      <c r="D38" s="49">
        <f>D4+D25+D37</f>
        <v>2888.1</v>
      </c>
      <c r="E38" s="65">
        <f>E4+E25+E37</f>
        <v>381.2</v>
      </c>
      <c r="F38" s="49">
        <f>F4+F25+F37</f>
        <v>411.5</v>
      </c>
      <c r="G38" s="20">
        <f>E38/C38*100</f>
        <v>13.198988954676086</v>
      </c>
      <c r="H38" s="42">
        <f>E38/D38*100</f>
        <v>13.198988954676086</v>
      </c>
      <c r="I38" s="24">
        <f>E38/F38*100</f>
        <v>92.636695018226</v>
      </c>
    </row>
    <row r="39" spans="1:9" ht="13.5" customHeight="1">
      <c r="A39" s="18" t="s">
        <v>13</v>
      </c>
      <c r="B39" s="13"/>
      <c r="C39" s="50"/>
      <c r="D39" s="50"/>
      <c r="E39" s="66"/>
      <c r="F39" s="50"/>
      <c r="G39" s="20"/>
      <c r="H39" s="42"/>
      <c r="I39" s="24"/>
    </row>
    <row r="40" spans="1:9" ht="12.75">
      <c r="A40" s="32" t="s">
        <v>14</v>
      </c>
      <c r="B40" s="15" t="s">
        <v>94</v>
      </c>
      <c r="C40" s="46">
        <v>716.2</v>
      </c>
      <c r="D40" s="3">
        <v>716.2</v>
      </c>
      <c r="E40" s="62">
        <v>89.9</v>
      </c>
      <c r="F40" s="46">
        <v>65.9</v>
      </c>
      <c r="G40" s="20">
        <f aca="true" t="shared" si="3" ref="G40:G47">E40/C40*100</f>
        <v>12.552359676068136</v>
      </c>
      <c r="H40" s="42">
        <f aca="true" t="shared" si="4" ref="H40:H47">E40/D40*100</f>
        <v>12.552359676068136</v>
      </c>
      <c r="I40" s="24">
        <f>E40/F40*100</f>
        <v>136.41881638846738</v>
      </c>
    </row>
    <row r="41" spans="1:9" ht="12.75">
      <c r="A41" s="31" t="s">
        <v>15</v>
      </c>
      <c r="B41" s="8">
        <v>211.213</v>
      </c>
      <c r="C41" s="47">
        <v>559.1</v>
      </c>
      <c r="D41" s="4">
        <v>559.1</v>
      </c>
      <c r="E41" s="63">
        <v>82.8</v>
      </c>
      <c r="F41" s="47">
        <v>52.4</v>
      </c>
      <c r="G41" s="20">
        <f t="shared" si="3"/>
        <v>14.80951529243427</v>
      </c>
      <c r="H41" s="42">
        <f t="shared" si="4"/>
        <v>14.80951529243427</v>
      </c>
      <c r="I41" s="24">
        <f>E41/F41*100</f>
        <v>158.01526717557252</v>
      </c>
    </row>
    <row r="42" spans="1:9" ht="12.75">
      <c r="A42" s="31" t="s">
        <v>22</v>
      </c>
      <c r="B42" s="8">
        <v>223</v>
      </c>
      <c r="C42" s="47">
        <v>36.3</v>
      </c>
      <c r="D42" s="4">
        <v>36.3</v>
      </c>
      <c r="E42" s="63">
        <v>4.7</v>
      </c>
      <c r="F42" s="47">
        <v>5.3</v>
      </c>
      <c r="G42" s="20">
        <f t="shared" si="3"/>
        <v>12.947658402203857</v>
      </c>
      <c r="H42" s="42">
        <f t="shared" si="4"/>
        <v>12.947658402203857</v>
      </c>
      <c r="I42" s="24">
        <f>E42/F42*100</f>
        <v>88.67924528301887</v>
      </c>
    </row>
    <row r="43" spans="1:11" ht="12.75">
      <c r="A43" s="31" t="s">
        <v>16</v>
      </c>
      <c r="B43" s="8"/>
      <c r="C43" s="47">
        <f>C40-C41-C42</f>
        <v>120.80000000000003</v>
      </c>
      <c r="D43" s="4">
        <f>D40-D41-D42</f>
        <v>120.80000000000003</v>
      </c>
      <c r="E43" s="63">
        <f>E40-E41-E42</f>
        <v>2.4000000000000083</v>
      </c>
      <c r="F43" s="47">
        <f>F40-F41-F42</f>
        <v>8.200000000000006</v>
      </c>
      <c r="G43" s="20">
        <f t="shared" si="3"/>
        <v>1.9867549668874236</v>
      </c>
      <c r="H43" s="42">
        <f t="shared" si="4"/>
        <v>1.9867549668874236</v>
      </c>
      <c r="I43" s="24">
        <f>E43/F43*100</f>
        <v>29.268292682926912</v>
      </c>
      <c r="K43" s="56"/>
    </row>
    <row r="44" spans="1:9" ht="12.75">
      <c r="A44" s="33" t="s">
        <v>23</v>
      </c>
      <c r="B44" s="16" t="s">
        <v>49</v>
      </c>
      <c r="C44" s="45">
        <v>114</v>
      </c>
      <c r="D44" s="1">
        <v>114</v>
      </c>
      <c r="E44" s="61">
        <v>13.9</v>
      </c>
      <c r="F44" s="45">
        <v>9.1</v>
      </c>
      <c r="G44" s="20">
        <f t="shared" si="3"/>
        <v>12.192982456140351</v>
      </c>
      <c r="H44" s="42">
        <f t="shared" si="4"/>
        <v>12.192982456140351</v>
      </c>
      <c r="I44" s="24">
        <f>E44/F44*100</f>
        <v>152.74725274725276</v>
      </c>
    </row>
    <row r="45" spans="1:9" ht="18.75" customHeight="1">
      <c r="A45" s="32" t="s">
        <v>37</v>
      </c>
      <c r="B45" s="15" t="s">
        <v>91</v>
      </c>
      <c r="C45" s="46">
        <v>49.5</v>
      </c>
      <c r="D45" s="3">
        <v>49.5</v>
      </c>
      <c r="E45" s="62">
        <v>0</v>
      </c>
      <c r="F45" s="46">
        <v>0</v>
      </c>
      <c r="G45" s="20">
        <f t="shared" si="3"/>
        <v>0</v>
      </c>
      <c r="H45" s="42">
        <f t="shared" si="4"/>
        <v>0</v>
      </c>
      <c r="I45" s="24"/>
    </row>
    <row r="46" spans="1:9" ht="18.75" customHeight="1">
      <c r="A46" s="32" t="s">
        <v>116</v>
      </c>
      <c r="B46" s="15" t="s">
        <v>118</v>
      </c>
      <c r="C46" s="46">
        <v>351.8</v>
      </c>
      <c r="D46" s="3">
        <v>351.8</v>
      </c>
      <c r="E46" s="62">
        <v>26</v>
      </c>
      <c r="F46" s="46"/>
      <c r="G46" s="20">
        <f t="shared" si="3"/>
        <v>7.390562819783968</v>
      </c>
      <c r="H46" s="42">
        <f t="shared" si="4"/>
        <v>7.390562819783968</v>
      </c>
      <c r="I46" s="24"/>
    </row>
    <row r="47" spans="1:9" ht="11.25" customHeight="1">
      <c r="A47" s="32" t="s">
        <v>117</v>
      </c>
      <c r="B47" s="15" t="s">
        <v>119</v>
      </c>
      <c r="C47" s="46">
        <v>351.8</v>
      </c>
      <c r="D47" s="3">
        <v>351.8</v>
      </c>
      <c r="E47" s="62">
        <v>26</v>
      </c>
      <c r="F47" s="46"/>
      <c r="G47" s="20">
        <f t="shared" si="3"/>
        <v>7.390562819783968</v>
      </c>
      <c r="H47" s="42">
        <f t="shared" si="4"/>
        <v>7.390562819783968</v>
      </c>
      <c r="I47" s="24"/>
    </row>
    <row r="48" spans="1:9" ht="12.75" customHeight="1">
      <c r="A48" s="32" t="s">
        <v>53</v>
      </c>
      <c r="B48" s="15" t="s">
        <v>50</v>
      </c>
      <c r="C48" s="46"/>
      <c r="D48" s="3"/>
      <c r="E48" s="62">
        <v>0</v>
      </c>
      <c r="F48" s="46">
        <v>0</v>
      </c>
      <c r="G48" s="20"/>
      <c r="H48" s="42"/>
      <c r="I48" s="24"/>
    </row>
    <row r="49" spans="1:9" ht="12.75" customHeight="1">
      <c r="A49" s="32" t="s">
        <v>95</v>
      </c>
      <c r="B49" s="15" t="s">
        <v>96</v>
      </c>
      <c r="C49" s="46">
        <v>378.6</v>
      </c>
      <c r="D49" s="3">
        <v>378.6</v>
      </c>
      <c r="E49" s="62">
        <v>0</v>
      </c>
      <c r="F49" s="46">
        <f>F51+F52</f>
        <v>39.8</v>
      </c>
      <c r="G49" s="20">
        <f>E49/C49*100</f>
        <v>0</v>
      </c>
      <c r="H49" s="42">
        <f>E49/D49*100</f>
        <v>0</v>
      </c>
      <c r="I49" s="24">
        <f>E49/F49*100</f>
        <v>0</v>
      </c>
    </row>
    <row r="50" spans="1:9" ht="0.75" customHeight="1">
      <c r="A50" s="32"/>
      <c r="B50" s="15"/>
      <c r="C50" s="46"/>
      <c r="D50" s="3"/>
      <c r="E50" s="62"/>
      <c r="F50" s="46"/>
      <c r="G50" s="20" t="e">
        <f>E50/C50*100</f>
        <v>#DIV/0!</v>
      </c>
      <c r="H50" s="42"/>
      <c r="I50" s="24" t="e">
        <f>E50/F50*100</f>
        <v>#DIV/0!</v>
      </c>
    </row>
    <row r="51" spans="1:9" ht="10.5" customHeight="1">
      <c r="A51" s="32" t="s">
        <v>77</v>
      </c>
      <c r="B51" s="15" t="s">
        <v>76</v>
      </c>
      <c r="C51" s="46"/>
      <c r="D51" s="3"/>
      <c r="E51" s="62"/>
      <c r="F51" s="46">
        <v>0</v>
      </c>
      <c r="G51" s="20"/>
      <c r="H51" s="42"/>
      <c r="I51" s="24"/>
    </row>
    <row r="52" spans="1:9" ht="11.25" customHeight="1">
      <c r="A52" s="32" t="s">
        <v>52</v>
      </c>
      <c r="B52" s="15" t="s">
        <v>51</v>
      </c>
      <c r="C52" s="46">
        <v>378.6</v>
      </c>
      <c r="D52" s="3">
        <v>378.6</v>
      </c>
      <c r="E52" s="62">
        <v>58.3</v>
      </c>
      <c r="F52" s="46">
        <v>39.8</v>
      </c>
      <c r="G52" s="20">
        <f>E52/C52*100</f>
        <v>15.398837823560484</v>
      </c>
      <c r="H52" s="42">
        <f>E52/D52*100</f>
        <v>15.398837823560484</v>
      </c>
      <c r="I52" s="24">
        <f>E52/F52*100</f>
        <v>146.4824120603015</v>
      </c>
    </row>
    <row r="53" spans="1:9" ht="12.75" hidden="1">
      <c r="A53" s="33" t="s">
        <v>41</v>
      </c>
      <c r="B53" s="16" t="s">
        <v>54</v>
      </c>
      <c r="C53" s="45"/>
      <c r="D53" s="1"/>
      <c r="E53" s="63"/>
      <c r="F53" s="47"/>
      <c r="G53" s="20" t="e">
        <f>E53/C53*100</f>
        <v>#DIV/0!</v>
      </c>
      <c r="H53" s="42" t="e">
        <f>E53/D53*100</f>
        <v>#DIV/0!</v>
      </c>
      <c r="I53" s="24" t="e">
        <f>E53/F53*100</f>
        <v>#DIV/0!</v>
      </c>
    </row>
    <row r="54" spans="1:9" ht="12.75">
      <c r="A54" s="33" t="s">
        <v>41</v>
      </c>
      <c r="B54" s="16" t="s">
        <v>97</v>
      </c>
      <c r="C54" s="45"/>
      <c r="D54" s="1"/>
      <c r="E54" s="63">
        <v>0</v>
      </c>
      <c r="F54" s="47"/>
      <c r="G54" s="20"/>
      <c r="H54" s="42"/>
      <c r="I54" s="24"/>
    </row>
    <row r="55" spans="1:9" ht="21" customHeight="1">
      <c r="A55" s="32" t="s">
        <v>20</v>
      </c>
      <c r="B55" s="15" t="s">
        <v>38</v>
      </c>
      <c r="C55" s="46">
        <v>1264.5</v>
      </c>
      <c r="D55" s="3">
        <v>1264.5</v>
      </c>
      <c r="E55" s="62">
        <v>290</v>
      </c>
      <c r="F55" s="46">
        <v>109.2</v>
      </c>
      <c r="G55" s="20">
        <f>E55/C55*100</f>
        <v>22.933965994464213</v>
      </c>
      <c r="H55" s="42">
        <f>E55/D55*100</f>
        <v>22.933965994464213</v>
      </c>
      <c r="I55" s="24">
        <f>E55/F55*100</f>
        <v>265.56776556776555</v>
      </c>
    </row>
    <row r="56" spans="1:9" ht="12.75">
      <c r="A56" s="31" t="s">
        <v>15</v>
      </c>
      <c r="B56" s="8">
        <v>211.213</v>
      </c>
      <c r="C56" s="47">
        <v>0</v>
      </c>
      <c r="D56" s="4">
        <v>0</v>
      </c>
      <c r="E56" s="63">
        <v>0</v>
      </c>
      <c r="F56" s="47">
        <v>101.5</v>
      </c>
      <c r="G56" s="20"/>
      <c r="H56" s="42"/>
      <c r="I56" s="24">
        <f>E56/F56*100</f>
        <v>0</v>
      </c>
    </row>
    <row r="57" spans="1:9" ht="15.75" customHeight="1">
      <c r="A57" s="31" t="s">
        <v>22</v>
      </c>
      <c r="B57" s="8">
        <v>223</v>
      </c>
      <c r="C57" s="47">
        <v>0</v>
      </c>
      <c r="D57" s="4">
        <v>0</v>
      </c>
      <c r="E57" s="63">
        <v>0</v>
      </c>
      <c r="F57" s="47">
        <v>7.7</v>
      </c>
      <c r="G57" s="20"/>
      <c r="H57" s="42"/>
      <c r="I57" s="24">
        <f>E57/F57*100</f>
        <v>0</v>
      </c>
    </row>
    <row r="58" spans="1:9" ht="11.25" customHeight="1">
      <c r="A58" s="31" t="s">
        <v>42</v>
      </c>
      <c r="B58" s="8"/>
      <c r="C58" s="47">
        <f>C55-C56-C57</f>
        <v>1264.5</v>
      </c>
      <c r="D58" s="4">
        <f>D55-D56-D57</f>
        <v>1264.5</v>
      </c>
      <c r="E58" s="63">
        <f>E55-E56-E57</f>
        <v>290</v>
      </c>
      <c r="F58" s="47">
        <f>F55-F56-F57</f>
        <v>0</v>
      </c>
      <c r="G58" s="20">
        <f>E58/C58*100</f>
        <v>22.933965994464213</v>
      </c>
      <c r="H58" s="42">
        <f>E58/D58*100</f>
        <v>22.933965994464213</v>
      </c>
      <c r="I58" s="24"/>
    </row>
    <row r="59" spans="1:9" ht="11.25" customHeight="1">
      <c r="A59" s="33" t="s">
        <v>55</v>
      </c>
      <c r="B59" s="23" t="s">
        <v>92</v>
      </c>
      <c r="C59" s="48">
        <v>7.5</v>
      </c>
      <c r="D59" s="19">
        <v>7.5</v>
      </c>
      <c r="E59" s="64">
        <v>0</v>
      </c>
      <c r="F59" s="48">
        <v>0</v>
      </c>
      <c r="G59" s="20">
        <f>E59/C59*100</f>
        <v>0</v>
      </c>
      <c r="H59" s="42">
        <f>E59/D59*100</f>
        <v>0</v>
      </c>
      <c r="I59" s="24"/>
    </row>
    <row r="60" spans="1:9" ht="12.75" customHeight="1">
      <c r="A60" s="33" t="s">
        <v>39</v>
      </c>
      <c r="B60" s="12">
        <v>1003</v>
      </c>
      <c r="C60" s="46">
        <f>C62+C61</f>
        <v>0</v>
      </c>
      <c r="D60" s="3">
        <f>D62+D61</f>
        <v>0</v>
      </c>
      <c r="E60" s="62">
        <f>E62+E61+E64+E63</f>
        <v>0</v>
      </c>
      <c r="F60" s="46">
        <f>F61+F62</f>
        <v>0</v>
      </c>
      <c r="G60" s="20"/>
      <c r="H60" s="42"/>
      <c r="I60" s="24"/>
    </row>
    <row r="61" spans="1:9" ht="10.5" customHeight="1">
      <c r="A61" s="37" t="s">
        <v>85</v>
      </c>
      <c r="B61" s="17"/>
      <c r="C61" s="55"/>
      <c r="D61" s="25"/>
      <c r="E61" s="67"/>
      <c r="F61" s="51">
        <v>0</v>
      </c>
      <c r="G61" s="20"/>
      <c r="H61" s="42"/>
      <c r="I61" s="24"/>
    </row>
    <row r="62" spans="1:9" ht="12.75" customHeight="1">
      <c r="A62" s="31" t="s">
        <v>99</v>
      </c>
      <c r="B62" s="17"/>
      <c r="C62" s="51">
        <v>0</v>
      </c>
      <c r="D62" s="20">
        <v>0</v>
      </c>
      <c r="E62" s="62">
        <v>0</v>
      </c>
      <c r="F62" s="46">
        <v>0</v>
      </c>
      <c r="G62" s="20"/>
      <c r="H62" s="42"/>
      <c r="I62" s="24"/>
    </row>
    <row r="63" spans="1:9" ht="12.75" customHeight="1">
      <c r="A63" s="31" t="s">
        <v>104</v>
      </c>
      <c r="B63" s="17"/>
      <c r="C63" s="51"/>
      <c r="D63" s="20"/>
      <c r="E63" s="62">
        <v>0</v>
      </c>
      <c r="F63" s="46"/>
      <c r="G63" s="20"/>
      <c r="H63" s="42"/>
      <c r="I63" s="24"/>
    </row>
    <row r="64" spans="1:9" ht="12.75" customHeight="1">
      <c r="A64" s="31" t="s">
        <v>98</v>
      </c>
      <c r="B64" s="17"/>
      <c r="C64" s="51"/>
      <c r="D64" s="20"/>
      <c r="E64" s="62">
        <v>0</v>
      </c>
      <c r="F64" s="46"/>
      <c r="G64" s="20"/>
      <c r="H64" s="42"/>
      <c r="I64" s="24"/>
    </row>
    <row r="65" spans="1:9" ht="0.75" customHeight="1" hidden="1">
      <c r="A65" s="31" t="s">
        <v>40</v>
      </c>
      <c r="B65" s="17" t="s">
        <v>43</v>
      </c>
      <c r="C65" s="47"/>
      <c r="D65" s="4"/>
      <c r="E65" s="63"/>
      <c r="F65" s="47"/>
      <c r="G65" s="20" t="e">
        <f>E65/C65*100</f>
        <v>#DIV/0!</v>
      </c>
      <c r="H65" s="42" t="e">
        <f>E65/D65*100</f>
        <v>#DIV/0!</v>
      </c>
      <c r="I65" s="24" t="e">
        <f>E65/F65*100</f>
        <v>#DIV/0!</v>
      </c>
    </row>
    <row r="66" spans="1:9" ht="17.25" customHeight="1" hidden="1">
      <c r="A66" s="31" t="s">
        <v>66</v>
      </c>
      <c r="B66" s="17"/>
      <c r="C66" s="47"/>
      <c r="D66" s="4"/>
      <c r="E66" s="63"/>
      <c r="F66" s="48"/>
      <c r="G66" s="20" t="e">
        <f>E66/C66*100</f>
        <v>#DIV/0!</v>
      </c>
      <c r="H66" s="42" t="e">
        <f>E66/D66*100</f>
        <v>#DIV/0!</v>
      </c>
      <c r="I66" s="24" t="e">
        <f>E66/F66*100</f>
        <v>#DIV/0!</v>
      </c>
    </row>
    <row r="67" spans="1:9" ht="15" customHeight="1">
      <c r="A67" s="31" t="s">
        <v>90</v>
      </c>
      <c r="B67" s="17"/>
      <c r="C67" s="47"/>
      <c r="D67" s="4"/>
      <c r="E67" s="63"/>
      <c r="F67" s="48">
        <v>1.6</v>
      </c>
      <c r="G67" s="20"/>
      <c r="H67" s="42"/>
      <c r="I67" s="24"/>
    </row>
    <row r="68" spans="1:9" ht="12.75">
      <c r="A68" s="33" t="s">
        <v>56</v>
      </c>
      <c r="B68" s="16" t="s">
        <v>93</v>
      </c>
      <c r="C68" s="45">
        <v>6</v>
      </c>
      <c r="D68" s="1">
        <v>6</v>
      </c>
      <c r="E68" s="64">
        <v>0</v>
      </c>
      <c r="F68" s="48">
        <v>0</v>
      </c>
      <c r="G68" s="20">
        <f>E68/C68*100</f>
        <v>0</v>
      </c>
      <c r="H68" s="42">
        <f>E68/D68*100</f>
        <v>0</v>
      </c>
      <c r="I68" s="24"/>
    </row>
    <row r="69" spans="1:9" ht="19.5" customHeight="1">
      <c r="A69" s="34" t="s">
        <v>17</v>
      </c>
      <c r="B69" s="14"/>
      <c r="C69" s="52">
        <f>C40+C44+C45+C48+C51+C52+C53+C55+C59+C68+C60+C46</f>
        <v>2888.1000000000004</v>
      </c>
      <c r="D69" s="26">
        <f>D40+D44+D45+D48+D51+D52+D53+D55+D59+D68+D60+D46</f>
        <v>2888.1000000000004</v>
      </c>
      <c r="E69" s="68">
        <f>E40+E44+E45+E48+E51+E52+E53+E55+E59+E68+E60+E67+E54+E46</f>
        <v>478.1</v>
      </c>
      <c r="F69" s="52">
        <f>F40+F44+F45+F48+F51+F52+F53+F55+F59+F68+F60+F67</f>
        <v>225.6</v>
      </c>
      <c r="G69" s="20">
        <f>E69/C69*100</f>
        <v>16.554135937121288</v>
      </c>
      <c r="H69" s="42">
        <f>E69/D69*100</f>
        <v>16.554135937121288</v>
      </c>
      <c r="I69" s="24">
        <f>E69/F69*100</f>
        <v>211.92375886524823</v>
      </c>
    </row>
    <row r="70" spans="1:9" ht="21.75" customHeight="1">
      <c r="A70" s="33" t="s">
        <v>44</v>
      </c>
      <c r="B70" s="18"/>
      <c r="C70" s="53">
        <f>C38-C69</f>
        <v>0</v>
      </c>
      <c r="D70" s="5">
        <f>D38-D69</f>
        <v>0</v>
      </c>
      <c r="E70" s="69">
        <f>E38-E69</f>
        <v>-96.90000000000003</v>
      </c>
      <c r="F70" s="53">
        <f>F38-F69</f>
        <v>185.9</v>
      </c>
      <c r="G70" s="1"/>
      <c r="H70" s="6"/>
      <c r="I70" s="22"/>
    </row>
    <row r="71" spans="3:6" ht="9" customHeight="1">
      <c r="C71" s="76"/>
      <c r="D71" s="76"/>
      <c r="E71" s="76"/>
      <c r="F71" s="54"/>
    </row>
    <row r="72" spans="1:6" ht="15.75" customHeight="1">
      <c r="A72" t="s">
        <v>47</v>
      </c>
      <c r="C72" s="76" t="s">
        <v>48</v>
      </c>
      <c r="D72" s="76"/>
      <c r="E72" s="76"/>
      <c r="F72" s="54"/>
    </row>
    <row r="73" spans="3:6" ht="4.5" customHeight="1" hidden="1">
      <c r="C73" s="76"/>
      <c r="D73" s="76"/>
      <c r="E73" s="76"/>
      <c r="F73" s="54"/>
    </row>
    <row r="74" spans="3:6" ht="2.25" customHeight="1" hidden="1">
      <c r="C74" s="54"/>
      <c r="D74" s="54"/>
      <c r="E74" s="70"/>
      <c r="F74" s="54"/>
    </row>
    <row r="75" ht="12.75">
      <c r="A75" s="21"/>
    </row>
  </sheetData>
  <mergeCells count="5">
    <mergeCell ref="C73:E73"/>
    <mergeCell ref="A1:I1"/>
    <mergeCell ref="G2:H2"/>
    <mergeCell ref="C71:E71"/>
    <mergeCell ref="C72:E72"/>
  </mergeCells>
  <printOptions/>
  <pageMargins left="1.1811023622047245" right="0.7874015748031497" top="0.7874015748031497" bottom="0.787401574803149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9">
      <selection activeCell="G20" sqref="G20:H22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9.375" style="43" customWidth="1"/>
    <col min="4" max="4" width="9.125" style="43" customWidth="1"/>
    <col min="5" max="5" width="10.00390625" style="59" customWidth="1"/>
    <col min="6" max="6" width="8.875" style="43" customWidth="1"/>
    <col min="7" max="7" width="8.125" style="0" customWidth="1"/>
    <col min="8" max="9" width="7.75390625" style="0" customWidth="1"/>
  </cols>
  <sheetData>
    <row r="1" spans="1:9" ht="16.5" customHeight="1">
      <c r="A1" s="77" t="s">
        <v>106</v>
      </c>
      <c r="B1" s="77"/>
      <c r="C1" s="77"/>
      <c r="D1" s="77"/>
      <c r="E1" s="77"/>
      <c r="F1" s="77"/>
      <c r="G1" s="77"/>
      <c r="H1" s="77"/>
      <c r="I1" s="77"/>
    </row>
    <row r="2" spans="7:8" ht="12" customHeight="1">
      <c r="G2" s="78" t="s">
        <v>24</v>
      </c>
      <c r="H2" s="78"/>
    </row>
    <row r="3" spans="1:9" ht="36">
      <c r="A3" s="27" t="s">
        <v>0</v>
      </c>
      <c r="B3" s="7" t="s">
        <v>25</v>
      </c>
      <c r="C3" s="44" t="s">
        <v>107</v>
      </c>
      <c r="D3" s="44" t="s">
        <v>108</v>
      </c>
      <c r="E3" s="60" t="s">
        <v>109</v>
      </c>
      <c r="F3" s="44" t="s">
        <v>110</v>
      </c>
      <c r="G3" s="8" t="s">
        <v>63</v>
      </c>
      <c r="H3" s="8" t="s">
        <v>46</v>
      </c>
      <c r="I3" s="8" t="s">
        <v>111</v>
      </c>
    </row>
    <row r="4" spans="1:9" ht="16.5" customHeight="1">
      <c r="A4" s="9" t="s">
        <v>1</v>
      </c>
      <c r="B4" s="10"/>
      <c r="C4" s="45">
        <f>C5+C17</f>
        <v>962.5999999999999</v>
      </c>
      <c r="D4" s="45">
        <f>D5+D17</f>
        <v>962.5999999999999</v>
      </c>
      <c r="E4" s="61">
        <f>E5+E17</f>
        <v>44.2</v>
      </c>
      <c r="F4" s="45">
        <f>F5+F17</f>
        <v>39.7</v>
      </c>
      <c r="G4" s="1">
        <f aca="true" t="shared" si="0" ref="G4:G11">E4/C4*100</f>
        <v>4.5917307292748815</v>
      </c>
      <c r="H4" s="2">
        <f aca="true" t="shared" si="1" ref="H4:H11">E4/D4*100</f>
        <v>4.5917307292748815</v>
      </c>
      <c r="I4" s="24">
        <f>E4/F4*100</f>
        <v>111.33501259445843</v>
      </c>
    </row>
    <row r="5" spans="1:9" ht="12.75">
      <c r="A5" s="28" t="s">
        <v>18</v>
      </c>
      <c r="B5" s="10"/>
      <c r="C5" s="45">
        <f>C6+C8+C10+C15</f>
        <v>894.5999999999999</v>
      </c>
      <c r="D5" s="45">
        <f>D6+D8+D10+D15</f>
        <v>894.5999999999999</v>
      </c>
      <c r="E5" s="61">
        <f>E6+E8+E10+E15+E16</f>
        <v>43.900000000000006</v>
      </c>
      <c r="F5" s="45">
        <f>F6+F8+F10+F16+F15</f>
        <v>39.1</v>
      </c>
      <c r="G5" s="1">
        <f t="shared" si="0"/>
        <v>4.907221104404204</v>
      </c>
      <c r="H5" s="2">
        <f t="shared" si="1"/>
        <v>4.907221104404204</v>
      </c>
      <c r="I5" s="24">
        <f>E5/F5*100</f>
        <v>112.2762148337596</v>
      </c>
    </row>
    <row r="6" spans="1:9" ht="12.75">
      <c r="A6" s="29" t="s">
        <v>67</v>
      </c>
      <c r="B6" s="11" t="s">
        <v>26</v>
      </c>
      <c r="C6" s="46">
        <f>C7</f>
        <v>349.3</v>
      </c>
      <c r="D6" s="46">
        <f>D7</f>
        <v>349.3</v>
      </c>
      <c r="E6" s="62">
        <f>E7</f>
        <v>2.6</v>
      </c>
      <c r="F6" s="46">
        <f>F7</f>
        <v>24.6</v>
      </c>
      <c r="G6" s="1">
        <f t="shared" si="0"/>
        <v>0.7443458345261953</v>
      </c>
      <c r="H6" s="2">
        <f t="shared" si="1"/>
        <v>0.7443458345261953</v>
      </c>
      <c r="I6" s="24">
        <f>E6/F6*100</f>
        <v>10.56910569105691</v>
      </c>
    </row>
    <row r="7" spans="1:9" ht="12.75">
      <c r="A7" s="30" t="s">
        <v>2</v>
      </c>
      <c r="B7" s="7" t="s">
        <v>57</v>
      </c>
      <c r="C7" s="47">
        <v>349.3</v>
      </c>
      <c r="D7" s="47">
        <v>349.3</v>
      </c>
      <c r="E7" s="63">
        <v>2.6</v>
      </c>
      <c r="F7" s="47">
        <v>24.6</v>
      </c>
      <c r="G7" s="20">
        <f t="shared" si="0"/>
        <v>0.7443458345261953</v>
      </c>
      <c r="H7" s="42">
        <f t="shared" si="1"/>
        <v>0.7443458345261953</v>
      </c>
      <c r="I7" s="24">
        <f>E7/F7*100</f>
        <v>10.56910569105691</v>
      </c>
    </row>
    <row r="8" spans="1:9" ht="12.75">
      <c r="A8" s="29" t="s">
        <v>3</v>
      </c>
      <c r="B8" s="11" t="s">
        <v>27</v>
      </c>
      <c r="C8" s="46">
        <f>C9</f>
        <v>130.6</v>
      </c>
      <c r="D8" s="46">
        <f>D9</f>
        <v>130.6</v>
      </c>
      <c r="E8" s="62">
        <f>E9</f>
        <v>0</v>
      </c>
      <c r="F8" s="46">
        <f>F9</f>
        <v>0</v>
      </c>
      <c r="G8" s="20">
        <f t="shared" si="0"/>
        <v>0</v>
      </c>
      <c r="H8" s="42">
        <f t="shared" si="1"/>
        <v>0</v>
      </c>
      <c r="I8" s="24"/>
    </row>
    <row r="9" spans="1:9" ht="14.25" customHeight="1">
      <c r="A9" s="31" t="s">
        <v>4</v>
      </c>
      <c r="B9" s="8" t="s">
        <v>58</v>
      </c>
      <c r="C9" s="47">
        <v>130.6</v>
      </c>
      <c r="D9" s="47">
        <v>130.6</v>
      </c>
      <c r="E9" s="63">
        <v>0</v>
      </c>
      <c r="F9" s="47">
        <v>0</v>
      </c>
      <c r="G9" s="20">
        <f t="shared" si="0"/>
        <v>0</v>
      </c>
      <c r="H9" s="42">
        <f t="shared" si="1"/>
        <v>0</v>
      </c>
      <c r="I9" s="24"/>
    </row>
    <row r="10" spans="1:9" ht="15.75" customHeight="1">
      <c r="A10" s="32" t="s">
        <v>5</v>
      </c>
      <c r="B10" s="12" t="s">
        <v>28</v>
      </c>
      <c r="C10" s="46">
        <f>C11+C12</f>
        <v>394.7</v>
      </c>
      <c r="D10" s="46">
        <f>D11+D12</f>
        <v>394.7</v>
      </c>
      <c r="E10" s="62">
        <f>E11+E12</f>
        <v>36.6</v>
      </c>
      <c r="F10" s="46">
        <f>F11+F12</f>
        <v>11.399999999999999</v>
      </c>
      <c r="G10" s="20">
        <f t="shared" si="0"/>
        <v>9.27286546744363</v>
      </c>
      <c r="H10" s="42">
        <f t="shared" si="1"/>
        <v>9.27286546744363</v>
      </c>
      <c r="I10" s="24">
        <f aca="true" t="shared" si="2" ref="I10:I21">E10/F10*100</f>
        <v>321.05263157894746</v>
      </c>
    </row>
    <row r="11" spans="1:9" ht="12.75" customHeight="1">
      <c r="A11" s="31" t="s">
        <v>6</v>
      </c>
      <c r="B11" s="8" t="s">
        <v>29</v>
      </c>
      <c r="C11" s="47">
        <v>49.2</v>
      </c>
      <c r="D11" s="47">
        <v>49.2</v>
      </c>
      <c r="E11" s="63">
        <v>0</v>
      </c>
      <c r="F11" s="47">
        <v>0.2</v>
      </c>
      <c r="G11" s="20">
        <f t="shared" si="0"/>
        <v>0</v>
      </c>
      <c r="H11" s="42">
        <f t="shared" si="1"/>
        <v>0</v>
      </c>
      <c r="I11" s="24">
        <f t="shared" si="2"/>
        <v>0</v>
      </c>
    </row>
    <row r="12" spans="1:9" ht="12.75" customHeight="1">
      <c r="A12" s="32" t="s">
        <v>21</v>
      </c>
      <c r="B12" s="12" t="s">
        <v>30</v>
      </c>
      <c r="C12" s="48">
        <f>C13+C14</f>
        <v>345.5</v>
      </c>
      <c r="D12" s="48">
        <f>D13+D14</f>
        <v>345.5</v>
      </c>
      <c r="E12" s="64">
        <f>E13+E14</f>
        <v>36.6</v>
      </c>
      <c r="F12" s="48">
        <f>F13+F14</f>
        <v>11.2</v>
      </c>
      <c r="G12" s="20">
        <f>E12/C12*100</f>
        <v>10.593342981186685</v>
      </c>
      <c r="H12" s="42">
        <f>E12/D12*100</f>
        <v>10.593342981186685</v>
      </c>
      <c r="I12" s="24" t="s">
        <v>120</v>
      </c>
    </row>
    <row r="13" spans="1:9" ht="12" customHeight="1">
      <c r="A13" s="31" t="s">
        <v>7</v>
      </c>
      <c r="B13" s="8" t="s">
        <v>31</v>
      </c>
      <c r="C13" s="47">
        <v>344</v>
      </c>
      <c r="D13" s="47">
        <v>344</v>
      </c>
      <c r="E13" s="63">
        <v>7</v>
      </c>
      <c r="F13" s="47">
        <v>10.7</v>
      </c>
      <c r="G13" s="20">
        <f>E13/C13*100</f>
        <v>2.0348837209302326</v>
      </c>
      <c r="H13" s="42">
        <f>E13/D13*100</f>
        <v>2.0348837209302326</v>
      </c>
      <c r="I13" s="24">
        <f t="shared" si="2"/>
        <v>65.42056074766356</v>
      </c>
    </row>
    <row r="14" spans="1:9" ht="14.25" customHeight="1">
      <c r="A14" s="31" t="s">
        <v>8</v>
      </c>
      <c r="B14" s="8" t="s">
        <v>32</v>
      </c>
      <c r="C14" s="47">
        <v>1.5</v>
      </c>
      <c r="D14" s="47">
        <v>1.5</v>
      </c>
      <c r="E14" s="63">
        <v>29.6</v>
      </c>
      <c r="F14" s="74">
        <v>0.5</v>
      </c>
      <c r="G14" s="20" t="s">
        <v>121</v>
      </c>
      <c r="H14" s="42" t="s">
        <v>121</v>
      </c>
      <c r="I14" s="24" t="s">
        <v>122</v>
      </c>
    </row>
    <row r="15" spans="1:9" ht="12.75" customHeight="1">
      <c r="A15" s="39" t="s">
        <v>86</v>
      </c>
      <c r="B15" s="40" t="s">
        <v>87</v>
      </c>
      <c r="C15" s="48">
        <v>20</v>
      </c>
      <c r="D15" s="48">
        <v>20</v>
      </c>
      <c r="E15" s="64">
        <v>4.7</v>
      </c>
      <c r="F15" s="75">
        <v>3.1</v>
      </c>
      <c r="G15" s="20">
        <f>E15/C15*100</f>
        <v>23.5</v>
      </c>
      <c r="H15" s="42">
        <f>E15/D15*100</f>
        <v>23.5</v>
      </c>
      <c r="I15" s="24">
        <f t="shared" si="2"/>
        <v>151.61290322580646</v>
      </c>
    </row>
    <row r="16" spans="1:9" ht="12" customHeight="1">
      <c r="A16" s="41" t="s">
        <v>88</v>
      </c>
      <c r="B16" s="40" t="s">
        <v>89</v>
      </c>
      <c r="C16" s="48"/>
      <c r="D16" s="48"/>
      <c r="E16" s="64">
        <v>0</v>
      </c>
      <c r="F16" s="75">
        <v>0</v>
      </c>
      <c r="G16" s="20"/>
      <c r="H16" s="42"/>
      <c r="I16" s="24"/>
    </row>
    <row r="17" spans="1:9" ht="12.75">
      <c r="A17" s="33" t="s">
        <v>19</v>
      </c>
      <c r="B17" s="13"/>
      <c r="C17" s="45">
        <f>C18+C22+C24</f>
        <v>68</v>
      </c>
      <c r="D17" s="45">
        <f>D18+D22+D24</f>
        <v>68</v>
      </c>
      <c r="E17" s="61">
        <f>E18+E22+E24+E23</f>
        <v>0.3</v>
      </c>
      <c r="F17" s="45">
        <f>F18+F22</f>
        <v>0.6</v>
      </c>
      <c r="G17" s="20">
        <f>E17/C17*100</f>
        <v>0.4411764705882353</v>
      </c>
      <c r="H17" s="42">
        <f>E17/D17*100</f>
        <v>0.4411764705882353</v>
      </c>
      <c r="I17" s="24">
        <f t="shared" si="2"/>
        <v>50</v>
      </c>
    </row>
    <row r="18" spans="1:9" ht="42">
      <c r="A18" s="32" t="s">
        <v>9</v>
      </c>
      <c r="B18" s="12" t="s">
        <v>33</v>
      </c>
      <c r="C18" s="46">
        <f>C19+C20</f>
        <v>28</v>
      </c>
      <c r="D18" s="46">
        <f>D19+D20</f>
        <v>28</v>
      </c>
      <c r="E18" s="62">
        <f>E19+E20</f>
        <v>0</v>
      </c>
      <c r="F18" s="46">
        <f>F19+F20</f>
        <v>0.6</v>
      </c>
      <c r="G18" s="20">
        <f>E18/C18*100</f>
        <v>0</v>
      </c>
      <c r="H18" s="42">
        <f>E18/D18*100</f>
        <v>0</v>
      </c>
      <c r="I18" s="24">
        <f t="shared" si="2"/>
        <v>0</v>
      </c>
    </row>
    <row r="19" spans="1:9" ht="45">
      <c r="A19" s="31" t="s">
        <v>60</v>
      </c>
      <c r="B19" s="8" t="s">
        <v>65</v>
      </c>
      <c r="C19" s="47">
        <v>28</v>
      </c>
      <c r="D19" s="47">
        <v>28</v>
      </c>
      <c r="E19" s="63">
        <v>0</v>
      </c>
      <c r="F19" s="47">
        <v>0</v>
      </c>
      <c r="G19" s="20">
        <f>E19/C19*100</f>
        <v>0</v>
      </c>
      <c r="H19" s="42">
        <f>E19/D19*100</f>
        <v>0</v>
      </c>
      <c r="I19" s="24"/>
    </row>
    <row r="20" spans="1:9" ht="31.5" customHeight="1">
      <c r="A20" s="31" t="s">
        <v>61</v>
      </c>
      <c r="B20" s="8" t="s">
        <v>62</v>
      </c>
      <c r="C20" s="47">
        <v>0</v>
      </c>
      <c r="D20" s="47">
        <v>0</v>
      </c>
      <c r="E20" s="63">
        <v>0</v>
      </c>
      <c r="F20" s="47">
        <v>0.6</v>
      </c>
      <c r="G20" s="20"/>
      <c r="H20" s="42"/>
      <c r="I20" s="24">
        <f t="shared" si="2"/>
        <v>0</v>
      </c>
    </row>
    <row r="21" spans="1:9" ht="12.75" hidden="1">
      <c r="A21" s="31" t="s">
        <v>64</v>
      </c>
      <c r="B21" s="8"/>
      <c r="C21" s="47"/>
      <c r="D21" s="47"/>
      <c r="E21" s="63"/>
      <c r="F21" s="47"/>
      <c r="G21" s="20"/>
      <c r="H21" s="42"/>
      <c r="I21" s="24" t="e">
        <f t="shared" si="2"/>
        <v>#DIV/0!</v>
      </c>
    </row>
    <row r="22" spans="1:9" ht="24">
      <c r="A22" s="31" t="s">
        <v>74</v>
      </c>
      <c r="B22" s="8" t="s">
        <v>75</v>
      </c>
      <c r="C22" s="47">
        <v>0</v>
      </c>
      <c r="D22" s="47">
        <v>0</v>
      </c>
      <c r="E22" s="63">
        <v>0.3</v>
      </c>
      <c r="F22" s="47">
        <v>0</v>
      </c>
      <c r="G22" s="20"/>
      <c r="H22" s="42"/>
      <c r="I22" s="24"/>
    </row>
    <row r="23" spans="1:9" ht="0.75" customHeight="1">
      <c r="A23" s="71" t="s">
        <v>105</v>
      </c>
      <c r="B23" s="8"/>
      <c r="C23" s="47"/>
      <c r="D23" s="47"/>
      <c r="E23" s="63">
        <v>0</v>
      </c>
      <c r="F23" s="47"/>
      <c r="G23" s="20" t="e">
        <f>E23/C23*100</f>
        <v>#DIV/0!</v>
      </c>
      <c r="H23" s="42" t="e">
        <f>E23/D23*100</f>
        <v>#DIV/0!</v>
      </c>
      <c r="I23" s="24"/>
    </row>
    <row r="24" spans="1:9" ht="24" customHeight="1">
      <c r="A24" s="58" t="s">
        <v>102</v>
      </c>
      <c r="B24" s="57" t="s">
        <v>103</v>
      </c>
      <c r="C24" s="47">
        <v>40</v>
      </c>
      <c r="D24" s="47">
        <v>40</v>
      </c>
      <c r="E24" s="63">
        <v>0</v>
      </c>
      <c r="F24" s="47"/>
      <c r="G24" s="20">
        <f>E24/C24*100</f>
        <v>0</v>
      </c>
      <c r="H24" s="42">
        <f>E24/D24*100</f>
        <v>0</v>
      </c>
      <c r="I24" s="24"/>
    </row>
    <row r="25" spans="1:9" ht="15" customHeight="1">
      <c r="A25" s="32" t="s">
        <v>10</v>
      </c>
      <c r="B25" s="12" t="s">
        <v>34</v>
      </c>
      <c r="C25" s="46">
        <f>C26+C32+C27+C31+C33+C30+C34+C35</f>
        <v>1925.5</v>
      </c>
      <c r="D25" s="46">
        <f>D26+D32+D27+D31+D33+D30+D34+D35</f>
        <v>1925.5</v>
      </c>
      <c r="E25" s="62">
        <f>E26+E32+E27+E31+E33+E30+E34+E29+E28</f>
        <v>139</v>
      </c>
      <c r="F25" s="46">
        <f>F26+F32+F27+F31+F33+F34+F29</f>
        <v>148.8</v>
      </c>
      <c r="G25" s="20">
        <f>E25/C25*100</f>
        <v>7.218904180732277</v>
      </c>
      <c r="H25" s="42">
        <f aca="true" t="shared" si="3" ref="H25:H32">E25/D25*100</f>
        <v>7.218904180732277</v>
      </c>
      <c r="I25" s="24">
        <f>E25/F25*100</f>
        <v>93.41397849462365</v>
      </c>
    </row>
    <row r="26" spans="1:9" ht="23.25" customHeight="1">
      <c r="A26" s="31" t="s">
        <v>45</v>
      </c>
      <c r="B26" s="8" t="s">
        <v>35</v>
      </c>
      <c r="C26" s="47">
        <v>1645.6</v>
      </c>
      <c r="D26" s="47">
        <v>1645.6</v>
      </c>
      <c r="E26" s="63">
        <v>129.5</v>
      </c>
      <c r="F26" s="47">
        <v>140.4</v>
      </c>
      <c r="G26" s="20">
        <f>E26/C26*100</f>
        <v>7.869470102090423</v>
      </c>
      <c r="H26" s="42">
        <f t="shared" si="3"/>
        <v>7.869470102090423</v>
      </c>
      <c r="I26" s="24">
        <f>E26/F26*100</f>
        <v>92.23646723646723</v>
      </c>
    </row>
    <row r="27" spans="1:9" ht="25.5" customHeight="1">
      <c r="A27" s="31" t="s">
        <v>68</v>
      </c>
      <c r="B27" s="8" t="s">
        <v>69</v>
      </c>
      <c r="C27" s="47"/>
      <c r="D27" s="47"/>
      <c r="E27" s="63">
        <v>0</v>
      </c>
      <c r="F27" s="47">
        <v>0</v>
      </c>
      <c r="G27" s="20"/>
      <c r="H27" s="42"/>
      <c r="I27" s="24"/>
    </row>
    <row r="28" spans="1:9" ht="25.5" customHeight="1">
      <c r="A28" s="31" t="s">
        <v>100</v>
      </c>
      <c r="B28" s="8" t="s">
        <v>101</v>
      </c>
      <c r="C28" s="47"/>
      <c r="D28" s="47"/>
      <c r="E28" s="63">
        <v>0</v>
      </c>
      <c r="F28" s="47"/>
      <c r="G28" s="20"/>
      <c r="H28" s="42"/>
      <c r="I28" s="24"/>
    </row>
    <row r="29" spans="1:9" ht="27.75" customHeight="1">
      <c r="A29" s="38" t="s">
        <v>70</v>
      </c>
      <c r="B29" s="8" t="s">
        <v>71</v>
      </c>
      <c r="C29" s="47"/>
      <c r="D29" s="47"/>
      <c r="E29" s="63">
        <v>0</v>
      </c>
      <c r="F29" s="47">
        <v>0</v>
      </c>
      <c r="G29" s="20"/>
      <c r="H29" s="42"/>
      <c r="I29" s="24"/>
    </row>
    <row r="30" spans="1:9" ht="30" customHeight="1" hidden="1">
      <c r="A30" s="37" t="s">
        <v>83</v>
      </c>
      <c r="B30" s="8" t="s">
        <v>84</v>
      </c>
      <c r="C30" s="47"/>
      <c r="D30" s="47"/>
      <c r="E30" s="63"/>
      <c r="F30" s="47"/>
      <c r="G30" s="20" t="e">
        <f>E30/C30*100</f>
        <v>#DIV/0!</v>
      </c>
      <c r="H30" s="42" t="e">
        <f t="shared" si="3"/>
        <v>#DIV/0!</v>
      </c>
      <c r="I30" s="24" t="e">
        <f>E30/F30*100</f>
        <v>#DIV/0!</v>
      </c>
    </row>
    <row r="31" spans="1:9" ht="32.25" customHeight="1">
      <c r="A31" s="31" t="s">
        <v>72</v>
      </c>
      <c r="B31" s="8" t="s">
        <v>73</v>
      </c>
      <c r="C31" s="47">
        <v>165.9</v>
      </c>
      <c r="D31" s="47">
        <v>165.9</v>
      </c>
      <c r="E31" s="63">
        <v>0</v>
      </c>
      <c r="F31" s="47">
        <v>0</v>
      </c>
      <c r="G31" s="20">
        <f>E31/C31*100</f>
        <v>0</v>
      </c>
      <c r="H31" s="42">
        <f t="shared" si="3"/>
        <v>0</v>
      </c>
      <c r="I31" s="24"/>
    </row>
    <row r="32" spans="1:9" ht="23.25" customHeight="1">
      <c r="A32" s="31" t="s">
        <v>80</v>
      </c>
      <c r="B32" s="8" t="s">
        <v>59</v>
      </c>
      <c r="C32" s="47">
        <v>114</v>
      </c>
      <c r="D32" s="47">
        <v>114</v>
      </c>
      <c r="E32" s="63">
        <v>9.5</v>
      </c>
      <c r="F32" s="47">
        <v>8.4</v>
      </c>
      <c r="G32" s="20">
        <f>E32/C32*100</f>
        <v>8.333333333333332</v>
      </c>
      <c r="H32" s="42">
        <f t="shared" si="3"/>
        <v>8.333333333333332</v>
      </c>
      <c r="I32" s="24">
        <f>E32/F32*100</f>
        <v>113.09523809523809</v>
      </c>
    </row>
    <row r="33" spans="1:9" ht="27.75" customHeight="1">
      <c r="A33" s="35" t="s">
        <v>78</v>
      </c>
      <c r="B33" s="36" t="s">
        <v>79</v>
      </c>
      <c r="C33" s="47"/>
      <c r="D33" s="47"/>
      <c r="E33" s="63"/>
      <c r="F33" s="47">
        <v>0</v>
      </c>
      <c r="G33" s="20"/>
      <c r="H33" s="42"/>
      <c r="I33" s="24"/>
    </row>
    <row r="34" spans="1:9" ht="21.75" customHeight="1">
      <c r="A34" s="35" t="s">
        <v>81</v>
      </c>
      <c r="B34" s="8" t="s">
        <v>82</v>
      </c>
      <c r="C34" s="47"/>
      <c r="D34" s="47"/>
      <c r="E34" s="63">
        <v>0</v>
      </c>
      <c r="F34" s="47"/>
      <c r="G34" s="20"/>
      <c r="H34" s="42"/>
      <c r="I34" s="24"/>
    </row>
    <row r="35" spans="1:9" ht="16.5" customHeight="1">
      <c r="A35" s="72" t="s">
        <v>112</v>
      </c>
      <c r="B35" s="12" t="s">
        <v>114</v>
      </c>
      <c r="C35" s="47">
        <f>C36</f>
        <v>0</v>
      </c>
      <c r="D35" s="47">
        <f>D36</f>
        <v>0</v>
      </c>
      <c r="E35" s="63"/>
      <c r="F35" s="47"/>
      <c r="G35" s="20"/>
      <c r="H35" s="42"/>
      <c r="I35" s="24"/>
    </row>
    <row r="36" spans="1:9" ht="21.75" customHeight="1">
      <c r="A36" s="73" t="s">
        <v>113</v>
      </c>
      <c r="B36" s="8" t="s">
        <v>115</v>
      </c>
      <c r="C36" s="47"/>
      <c r="D36" s="47"/>
      <c r="E36" s="63"/>
      <c r="F36" s="47"/>
      <c r="G36" s="20"/>
      <c r="H36" s="42"/>
      <c r="I36" s="24"/>
    </row>
    <row r="37" spans="1:9" ht="24.75" customHeight="1">
      <c r="A37" s="32" t="s">
        <v>11</v>
      </c>
      <c r="B37" s="12" t="s">
        <v>36</v>
      </c>
      <c r="C37" s="46"/>
      <c r="D37" s="46"/>
      <c r="E37" s="62"/>
      <c r="F37" s="46"/>
      <c r="G37" s="20"/>
      <c r="H37" s="42"/>
      <c r="I37" s="24"/>
    </row>
    <row r="38" spans="1:9" ht="17.25" customHeight="1">
      <c r="A38" s="34" t="s">
        <v>12</v>
      </c>
      <c r="B38" s="14"/>
      <c r="C38" s="49">
        <f>C4+C25+C37</f>
        <v>2888.1</v>
      </c>
      <c r="D38" s="49">
        <f>D4+D25+D37</f>
        <v>2888.1</v>
      </c>
      <c r="E38" s="65">
        <f>E4+E25+E37</f>
        <v>183.2</v>
      </c>
      <c r="F38" s="49">
        <f>F4+F25+F37</f>
        <v>188.5</v>
      </c>
      <c r="G38" s="20">
        <f>E38/C38*100</f>
        <v>6.343270662373186</v>
      </c>
      <c r="H38" s="42">
        <f>E38/D38*100</f>
        <v>6.343270662373186</v>
      </c>
      <c r="I38" s="24">
        <f>E38/F38*100</f>
        <v>97.18832891246684</v>
      </c>
    </row>
    <row r="39" spans="1:9" ht="13.5" customHeight="1">
      <c r="A39" s="18" t="s">
        <v>13</v>
      </c>
      <c r="B39" s="13"/>
      <c r="C39" s="50"/>
      <c r="D39" s="50"/>
      <c r="E39" s="66"/>
      <c r="F39" s="50"/>
      <c r="G39" s="20"/>
      <c r="H39" s="42"/>
      <c r="I39" s="24"/>
    </row>
    <row r="40" spans="1:9" ht="12.75">
      <c r="A40" s="32" t="s">
        <v>14</v>
      </c>
      <c r="B40" s="15" t="s">
        <v>94</v>
      </c>
      <c r="C40" s="46">
        <v>716.2</v>
      </c>
      <c r="D40" s="3">
        <v>716.2</v>
      </c>
      <c r="E40" s="62">
        <v>12</v>
      </c>
      <c r="F40" s="46">
        <v>8.4</v>
      </c>
      <c r="G40" s="20">
        <f aca="true" t="shared" si="4" ref="G40:G47">E40/C40*100</f>
        <v>1.6755096341803963</v>
      </c>
      <c r="H40" s="42">
        <f aca="true" t="shared" si="5" ref="H40:H47">E40/D40*100</f>
        <v>1.6755096341803963</v>
      </c>
      <c r="I40" s="24">
        <f>E40/F40*100</f>
        <v>142.85714285714286</v>
      </c>
    </row>
    <row r="41" spans="1:9" ht="12.75">
      <c r="A41" s="31" t="s">
        <v>15</v>
      </c>
      <c r="B41" s="8">
        <v>211.213</v>
      </c>
      <c r="C41" s="47">
        <v>559.1</v>
      </c>
      <c r="D41" s="4">
        <v>559.1</v>
      </c>
      <c r="E41" s="63">
        <v>12</v>
      </c>
      <c r="F41" s="47">
        <v>8.4</v>
      </c>
      <c r="G41" s="20">
        <f t="shared" si="4"/>
        <v>2.1463065641209087</v>
      </c>
      <c r="H41" s="42">
        <f t="shared" si="5"/>
        <v>2.1463065641209087</v>
      </c>
      <c r="I41" s="24">
        <f>E41/F41*100</f>
        <v>142.85714285714286</v>
      </c>
    </row>
    <row r="42" spans="1:9" ht="12.75">
      <c r="A42" s="31" t="s">
        <v>22</v>
      </c>
      <c r="B42" s="8">
        <v>223</v>
      </c>
      <c r="C42" s="47">
        <v>36.3</v>
      </c>
      <c r="D42" s="4">
        <v>36.3</v>
      </c>
      <c r="E42" s="63">
        <v>0</v>
      </c>
      <c r="F42" s="47">
        <v>0</v>
      </c>
      <c r="G42" s="20">
        <f t="shared" si="4"/>
        <v>0</v>
      </c>
      <c r="H42" s="42">
        <f t="shared" si="5"/>
        <v>0</v>
      </c>
      <c r="I42" s="24"/>
    </row>
    <row r="43" spans="1:11" ht="12.75">
      <c r="A43" s="31" t="s">
        <v>16</v>
      </c>
      <c r="B43" s="8"/>
      <c r="C43" s="47">
        <f>C40-C41-C42</f>
        <v>120.80000000000003</v>
      </c>
      <c r="D43" s="4">
        <f>D40-D41-D42</f>
        <v>120.80000000000003</v>
      </c>
      <c r="E43" s="63">
        <f>E40-E41-E42</f>
        <v>0</v>
      </c>
      <c r="F43" s="47">
        <f>F40-F41-F42</f>
        <v>0</v>
      </c>
      <c r="G43" s="20">
        <f t="shared" si="4"/>
        <v>0</v>
      </c>
      <c r="H43" s="42">
        <f t="shared" si="5"/>
        <v>0</v>
      </c>
      <c r="I43" s="24"/>
      <c r="K43" s="56"/>
    </row>
    <row r="44" spans="1:9" ht="12.75">
      <c r="A44" s="33" t="s">
        <v>23</v>
      </c>
      <c r="B44" s="16" t="s">
        <v>49</v>
      </c>
      <c r="C44" s="45">
        <v>114</v>
      </c>
      <c r="D44" s="1">
        <v>114</v>
      </c>
      <c r="E44" s="61">
        <v>5.3</v>
      </c>
      <c r="F44" s="45">
        <v>0</v>
      </c>
      <c r="G44" s="20">
        <f t="shared" si="4"/>
        <v>4.649122807017544</v>
      </c>
      <c r="H44" s="42">
        <f t="shared" si="5"/>
        <v>4.649122807017544</v>
      </c>
      <c r="I44" s="24"/>
    </row>
    <row r="45" spans="1:9" ht="18.75" customHeight="1">
      <c r="A45" s="32" t="s">
        <v>37</v>
      </c>
      <c r="B45" s="15" t="s">
        <v>91</v>
      </c>
      <c r="C45" s="46">
        <v>49.5</v>
      </c>
      <c r="D45" s="3">
        <v>49.5</v>
      </c>
      <c r="E45" s="62">
        <v>0</v>
      </c>
      <c r="F45" s="46">
        <v>0</v>
      </c>
      <c r="G45" s="20">
        <f t="shared" si="4"/>
        <v>0</v>
      </c>
      <c r="H45" s="42">
        <f t="shared" si="5"/>
        <v>0</v>
      </c>
      <c r="I45" s="24"/>
    </row>
    <row r="46" spans="1:9" ht="18.75" customHeight="1">
      <c r="A46" s="32" t="s">
        <v>116</v>
      </c>
      <c r="B46" s="15" t="s">
        <v>118</v>
      </c>
      <c r="C46" s="46">
        <v>351.8</v>
      </c>
      <c r="D46" s="3">
        <v>351.8</v>
      </c>
      <c r="E46" s="62"/>
      <c r="F46" s="46"/>
      <c r="G46" s="20">
        <f t="shared" si="4"/>
        <v>0</v>
      </c>
      <c r="H46" s="42">
        <f t="shared" si="5"/>
        <v>0</v>
      </c>
      <c r="I46" s="24"/>
    </row>
    <row r="47" spans="1:9" ht="11.25" customHeight="1">
      <c r="A47" s="32" t="s">
        <v>117</v>
      </c>
      <c r="B47" s="15" t="s">
        <v>119</v>
      </c>
      <c r="C47" s="46">
        <v>351.8</v>
      </c>
      <c r="D47" s="3">
        <v>351.8</v>
      </c>
      <c r="E47" s="62"/>
      <c r="F47" s="46"/>
      <c r="G47" s="20">
        <f t="shared" si="4"/>
        <v>0</v>
      </c>
      <c r="H47" s="42">
        <f t="shared" si="5"/>
        <v>0</v>
      </c>
      <c r="I47" s="24"/>
    </row>
    <row r="48" spans="1:9" ht="12.75" customHeight="1">
      <c r="A48" s="32" t="s">
        <v>53</v>
      </c>
      <c r="B48" s="15" t="s">
        <v>50</v>
      </c>
      <c r="C48" s="46"/>
      <c r="D48" s="3"/>
      <c r="E48" s="62">
        <v>0</v>
      </c>
      <c r="F48" s="46">
        <v>0</v>
      </c>
      <c r="G48" s="20"/>
      <c r="H48" s="42"/>
      <c r="I48" s="24"/>
    </row>
    <row r="49" spans="1:9" ht="12.75" customHeight="1">
      <c r="A49" s="32" t="s">
        <v>95</v>
      </c>
      <c r="B49" s="15" t="s">
        <v>96</v>
      </c>
      <c r="C49" s="46">
        <v>378.6</v>
      </c>
      <c r="D49" s="3">
        <v>378.6</v>
      </c>
      <c r="E49" s="62">
        <v>0</v>
      </c>
      <c r="F49" s="46">
        <f>F51+F52</f>
        <v>0.6</v>
      </c>
      <c r="G49" s="20">
        <f>E49/C49*100</f>
        <v>0</v>
      </c>
      <c r="H49" s="42">
        <f>E49/D49*100</f>
        <v>0</v>
      </c>
      <c r="I49" s="24">
        <f>E49/F49*100</f>
        <v>0</v>
      </c>
    </row>
    <row r="50" spans="1:9" ht="0.75" customHeight="1">
      <c r="A50" s="32"/>
      <c r="B50" s="15"/>
      <c r="C50" s="46"/>
      <c r="D50" s="3"/>
      <c r="E50" s="62"/>
      <c r="F50" s="46"/>
      <c r="G50" s="20" t="e">
        <f>E50/C50*100</f>
        <v>#DIV/0!</v>
      </c>
      <c r="H50" s="42"/>
      <c r="I50" s="24" t="e">
        <f>E50/F50*100</f>
        <v>#DIV/0!</v>
      </c>
    </row>
    <row r="51" spans="1:9" ht="10.5" customHeight="1">
      <c r="A51" s="32" t="s">
        <v>77</v>
      </c>
      <c r="B51" s="15" t="s">
        <v>76</v>
      </c>
      <c r="C51" s="46"/>
      <c r="D51" s="3"/>
      <c r="E51" s="62"/>
      <c r="F51" s="46">
        <v>0</v>
      </c>
      <c r="G51" s="20"/>
      <c r="H51" s="42"/>
      <c r="I51" s="24"/>
    </row>
    <row r="52" spans="1:9" ht="11.25" customHeight="1">
      <c r="A52" s="32" t="s">
        <v>52</v>
      </c>
      <c r="B52" s="15" t="s">
        <v>51</v>
      </c>
      <c r="C52" s="46">
        <v>378.6</v>
      </c>
      <c r="D52" s="3">
        <v>378.6</v>
      </c>
      <c r="E52" s="62">
        <v>0</v>
      </c>
      <c r="F52" s="46">
        <v>0.6</v>
      </c>
      <c r="G52" s="20">
        <f>E52/C52*100</f>
        <v>0</v>
      </c>
      <c r="H52" s="42">
        <f>E52/D52*100</f>
        <v>0</v>
      </c>
      <c r="I52" s="24">
        <f>E52/F52*100</f>
        <v>0</v>
      </c>
    </row>
    <row r="53" spans="1:9" ht="12.75" hidden="1">
      <c r="A53" s="33" t="s">
        <v>41</v>
      </c>
      <c r="B53" s="16" t="s">
        <v>54</v>
      </c>
      <c r="C53" s="45"/>
      <c r="D53" s="1"/>
      <c r="E53" s="63"/>
      <c r="F53" s="47"/>
      <c r="G53" s="20" t="e">
        <f>E53/C53*100</f>
        <v>#DIV/0!</v>
      </c>
      <c r="H53" s="42" t="e">
        <f>E53/D53*100</f>
        <v>#DIV/0!</v>
      </c>
      <c r="I53" s="24" t="e">
        <f>E53/F53*100</f>
        <v>#DIV/0!</v>
      </c>
    </row>
    <row r="54" spans="1:9" ht="12.75">
      <c r="A54" s="33" t="s">
        <v>41</v>
      </c>
      <c r="B54" s="16" t="s">
        <v>97</v>
      </c>
      <c r="C54" s="45"/>
      <c r="D54" s="1"/>
      <c r="E54" s="63">
        <v>0</v>
      </c>
      <c r="F54" s="47"/>
      <c r="G54" s="20"/>
      <c r="H54" s="42"/>
      <c r="I54" s="24"/>
    </row>
    <row r="55" spans="1:9" ht="21" customHeight="1">
      <c r="A55" s="32" t="s">
        <v>20</v>
      </c>
      <c r="B55" s="15" t="s">
        <v>38</v>
      </c>
      <c r="C55" s="46">
        <v>1264.5</v>
      </c>
      <c r="D55" s="3">
        <v>1264.5</v>
      </c>
      <c r="E55" s="62">
        <v>12.1</v>
      </c>
      <c r="F55" s="46">
        <v>10.7</v>
      </c>
      <c r="G55" s="20">
        <f>E55/C55*100</f>
        <v>0.9568999604586794</v>
      </c>
      <c r="H55" s="42">
        <f>E55/D55*100</f>
        <v>0.9568999604586794</v>
      </c>
      <c r="I55" s="24">
        <f>E55/F55*100</f>
        <v>113.08411214953271</v>
      </c>
    </row>
    <row r="56" spans="1:9" ht="12.75">
      <c r="A56" s="31" t="s">
        <v>15</v>
      </c>
      <c r="B56" s="8">
        <v>211.213</v>
      </c>
      <c r="C56" s="47">
        <v>0</v>
      </c>
      <c r="D56" s="4">
        <v>0</v>
      </c>
      <c r="E56" s="63">
        <v>0</v>
      </c>
      <c r="F56" s="47">
        <v>10.7</v>
      </c>
      <c r="G56" s="20"/>
      <c r="H56" s="42"/>
      <c r="I56" s="24">
        <f>E56/F56*100</f>
        <v>0</v>
      </c>
    </row>
    <row r="57" spans="1:9" ht="15.75" customHeight="1">
      <c r="A57" s="31" t="s">
        <v>22</v>
      </c>
      <c r="B57" s="8">
        <v>223</v>
      </c>
      <c r="C57" s="47">
        <v>0</v>
      </c>
      <c r="D57" s="4">
        <v>0</v>
      </c>
      <c r="E57" s="63">
        <v>0</v>
      </c>
      <c r="F57" s="47">
        <v>0</v>
      </c>
      <c r="G57" s="20"/>
      <c r="H57" s="42"/>
      <c r="I57" s="24"/>
    </row>
    <row r="58" spans="1:9" ht="11.25" customHeight="1">
      <c r="A58" s="31" t="s">
        <v>42</v>
      </c>
      <c r="B58" s="8"/>
      <c r="C58" s="47">
        <f>C55-C56-C57</f>
        <v>1264.5</v>
      </c>
      <c r="D58" s="4">
        <f>D55-D56-D57</f>
        <v>1264.5</v>
      </c>
      <c r="E58" s="63">
        <f>E55-E56-E57</f>
        <v>12.1</v>
      </c>
      <c r="F58" s="47">
        <f>F55-F56-F57</f>
        <v>0</v>
      </c>
      <c r="G58" s="20">
        <f>E58/C58*100</f>
        <v>0.9568999604586794</v>
      </c>
      <c r="H58" s="42">
        <f>E58/D58*100</f>
        <v>0.9568999604586794</v>
      </c>
      <c r="I58" s="24"/>
    </row>
    <row r="59" spans="1:9" ht="11.25" customHeight="1">
      <c r="A59" s="33" t="s">
        <v>55</v>
      </c>
      <c r="B59" s="23" t="s">
        <v>92</v>
      </c>
      <c r="C59" s="48">
        <v>7.5</v>
      </c>
      <c r="D59" s="19">
        <v>7.5</v>
      </c>
      <c r="E59" s="64">
        <v>0</v>
      </c>
      <c r="F59" s="48">
        <v>0</v>
      </c>
      <c r="G59" s="20">
        <f>E59/C59*100</f>
        <v>0</v>
      </c>
      <c r="H59" s="42">
        <f>E59/D59*100</f>
        <v>0</v>
      </c>
      <c r="I59" s="24"/>
    </row>
    <row r="60" spans="1:9" ht="12.75" customHeight="1">
      <c r="A60" s="33" t="s">
        <v>39</v>
      </c>
      <c r="B60" s="12">
        <v>1003</v>
      </c>
      <c r="C60" s="46">
        <f>C62+C61</f>
        <v>0</v>
      </c>
      <c r="D60" s="3">
        <f>D62+D61</f>
        <v>0</v>
      </c>
      <c r="E60" s="62">
        <f>E62+E61+E64+E63</f>
        <v>0</v>
      </c>
      <c r="F60" s="46">
        <f>F61+F62</f>
        <v>0</v>
      </c>
      <c r="G60" s="20"/>
      <c r="H60" s="42"/>
      <c r="I60" s="24"/>
    </row>
    <row r="61" spans="1:9" ht="10.5" customHeight="1">
      <c r="A61" s="37" t="s">
        <v>85</v>
      </c>
      <c r="B61" s="17"/>
      <c r="C61" s="55"/>
      <c r="D61" s="25"/>
      <c r="E61" s="67"/>
      <c r="F61" s="51">
        <v>0</v>
      </c>
      <c r="G61" s="20"/>
      <c r="H61" s="42"/>
      <c r="I61" s="24"/>
    </row>
    <row r="62" spans="1:9" ht="12.75" customHeight="1">
      <c r="A62" s="31" t="s">
        <v>99</v>
      </c>
      <c r="B62" s="17"/>
      <c r="C62" s="51">
        <v>0</v>
      </c>
      <c r="D62" s="20">
        <v>0</v>
      </c>
      <c r="E62" s="62">
        <v>0</v>
      </c>
      <c r="F62" s="46">
        <v>0</v>
      </c>
      <c r="G62" s="20"/>
      <c r="H62" s="42"/>
      <c r="I62" s="24"/>
    </row>
    <row r="63" spans="1:9" ht="12.75" customHeight="1">
      <c r="A63" s="31" t="s">
        <v>104</v>
      </c>
      <c r="B63" s="17"/>
      <c r="C63" s="51"/>
      <c r="D63" s="20"/>
      <c r="E63" s="62">
        <v>0</v>
      </c>
      <c r="F63" s="46"/>
      <c r="G63" s="20"/>
      <c r="H63" s="42"/>
      <c r="I63" s="24"/>
    </row>
    <row r="64" spans="1:9" ht="12.75" customHeight="1">
      <c r="A64" s="31" t="s">
        <v>98</v>
      </c>
      <c r="B64" s="17"/>
      <c r="C64" s="51"/>
      <c r="D64" s="20"/>
      <c r="E64" s="62">
        <v>0</v>
      </c>
      <c r="F64" s="46"/>
      <c r="G64" s="20"/>
      <c r="H64" s="42"/>
      <c r="I64" s="24"/>
    </row>
    <row r="65" spans="1:9" ht="0.75" customHeight="1" hidden="1">
      <c r="A65" s="31" t="s">
        <v>40</v>
      </c>
      <c r="B65" s="17" t="s">
        <v>43</v>
      </c>
      <c r="C65" s="47"/>
      <c r="D65" s="4"/>
      <c r="E65" s="63"/>
      <c r="F65" s="47"/>
      <c r="G65" s="20" t="e">
        <f>E65/C65*100</f>
        <v>#DIV/0!</v>
      </c>
      <c r="H65" s="42" t="e">
        <f>E65/D65*100</f>
        <v>#DIV/0!</v>
      </c>
      <c r="I65" s="24" t="e">
        <f>E65/F65*100</f>
        <v>#DIV/0!</v>
      </c>
    </row>
    <row r="66" spans="1:9" ht="17.25" customHeight="1" hidden="1">
      <c r="A66" s="31" t="s">
        <v>66</v>
      </c>
      <c r="B66" s="17"/>
      <c r="C66" s="47"/>
      <c r="D66" s="4"/>
      <c r="E66" s="63"/>
      <c r="F66" s="48"/>
      <c r="G66" s="20" t="e">
        <f>E66/C66*100</f>
        <v>#DIV/0!</v>
      </c>
      <c r="H66" s="42" t="e">
        <f>E66/D66*100</f>
        <v>#DIV/0!</v>
      </c>
      <c r="I66" s="24" t="e">
        <f>E66/F66*100</f>
        <v>#DIV/0!</v>
      </c>
    </row>
    <row r="67" spans="1:9" ht="15" customHeight="1">
      <c r="A67" s="31" t="s">
        <v>90</v>
      </c>
      <c r="B67" s="17"/>
      <c r="C67" s="47"/>
      <c r="D67" s="4"/>
      <c r="E67" s="63"/>
      <c r="F67" s="48"/>
      <c r="G67" s="20"/>
      <c r="H67" s="42"/>
      <c r="I67" s="24"/>
    </row>
    <row r="68" spans="1:9" ht="12.75">
      <c r="A68" s="33" t="s">
        <v>56</v>
      </c>
      <c r="B68" s="16" t="s">
        <v>93</v>
      </c>
      <c r="C68" s="45">
        <v>6</v>
      </c>
      <c r="D68" s="1">
        <v>6</v>
      </c>
      <c r="E68" s="64">
        <v>0</v>
      </c>
      <c r="F68" s="48">
        <v>0</v>
      </c>
      <c r="G68" s="20">
        <f>E68/C68*100</f>
        <v>0</v>
      </c>
      <c r="H68" s="42">
        <f>E68/D68*100</f>
        <v>0</v>
      </c>
      <c r="I68" s="24"/>
    </row>
    <row r="69" spans="1:9" ht="19.5" customHeight="1">
      <c r="A69" s="34" t="s">
        <v>17</v>
      </c>
      <c r="B69" s="14"/>
      <c r="C69" s="52">
        <f>C40+C44+C45+C48+C51+C52+C53+C55+C59+C68+C60+C46</f>
        <v>2888.1000000000004</v>
      </c>
      <c r="D69" s="26">
        <f>D40+D44+D45+D48+D51+D52+D53+D55+D59+D68+D60+D46</f>
        <v>2888.1000000000004</v>
      </c>
      <c r="E69" s="68">
        <f>E40+E44+E45+E48+E51+E52+E53+E55+E59+E68+E60+E67+E54</f>
        <v>29.4</v>
      </c>
      <c r="F69" s="52">
        <f>F40+F44+F45+F48+F51+F52+F53+F55+F59+F68+F60+F67</f>
        <v>19.7</v>
      </c>
      <c r="G69" s="20">
        <f>E69/C69*100</f>
        <v>1.0179702918873998</v>
      </c>
      <c r="H69" s="42">
        <f>E69/D69*100</f>
        <v>1.0179702918873998</v>
      </c>
      <c r="I69" s="24">
        <f>E69/F69*100</f>
        <v>149.23857868020306</v>
      </c>
    </row>
    <row r="70" spans="1:9" ht="16.5" customHeight="1">
      <c r="A70" s="33" t="s">
        <v>44</v>
      </c>
      <c r="B70" s="18"/>
      <c r="C70" s="53">
        <f>C38-C69</f>
        <v>0</v>
      </c>
      <c r="D70" s="5">
        <f>D38-D69</f>
        <v>0</v>
      </c>
      <c r="E70" s="69">
        <f>E38-E69</f>
        <v>153.79999999999998</v>
      </c>
      <c r="F70" s="53">
        <f>F38-F69</f>
        <v>168.8</v>
      </c>
      <c r="G70" s="1"/>
      <c r="H70" s="6"/>
      <c r="I70" s="22"/>
    </row>
    <row r="71" spans="3:6" ht="9" customHeight="1">
      <c r="C71" s="76"/>
      <c r="D71" s="76"/>
      <c r="E71" s="76"/>
      <c r="F71" s="54"/>
    </row>
    <row r="72" spans="1:6" ht="15.75" customHeight="1">
      <c r="A72" t="s">
        <v>47</v>
      </c>
      <c r="C72" s="76" t="s">
        <v>48</v>
      </c>
      <c r="D72" s="76"/>
      <c r="E72" s="76"/>
      <c r="F72" s="54"/>
    </row>
    <row r="73" spans="3:6" ht="4.5" customHeight="1" hidden="1">
      <c r="C73" s="76"/>
      <c r="D73" s="76"/>
      <c r="E73" s="76"/>
      <c r="F73" s="54"/>
    </row>
    <row r="74" spans="3:6" ht="2.25" customHeight="1" hidden="1">
      <c r="C74" s="54"/>
      <c r="D74" s="54"/>
      <c r="E74" s="70"/>
      <c r="F74" s="54"/>
    </row>
    <row r="75" ht="12.75">
      <c r="A75" s="21"/>
    </row>
  </sheetData>
  <mergeCells count="5">
    <mergeCell ref="C73:E73"/>
    <mergeCell ref="A1:I1"/>
    <mergeCell ref="G2:H2"/>
    <mergeCell ref="C71:E71"/>
    <mergeCell ref="C72:E72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RAIFO</cp:lastModifiedBy>
  <cp:lastPrinted>2012-03-13T10:50:03Z</cp:lastPrinted>
  <dcterms:created xsi:type="dcterms:W3CDTF">2006-03-13T07:15:44Z</dcterms:created>
  <dcterms:modified xsi:type="dcterms:W3CDTF">2012-03-13T10:50:05Z</dcterms:modified>
  <cp:category/>
  <cp:version/>
  <cp:contentType/>
  <cp:contentStatus/>
</cp:coreProperties>
</file>