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2011г" sheetId="1" r:id="rId1"/>
  </sheets>
  <definedNames/>
  <calcPr fullCalcOnLoad="1"/>
</workbook>
</file>

<file path=xl/sharedStrings.xml><?xml version="1.0" encoding="utf-8"?>
<sst xmlns="http://schemas.openxmlformats.org/spreadsheetml/2006/main" count="132" uniqueCount="123">
  <si>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</si>
  <si>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</si>
  <si>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</si>
  <si>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</si>
  <si>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</si>
  <si>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</si>
  <si>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</si>
  <si>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</si>
  <si>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</si>
  <si>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</si>
  <si>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</si>
  <si>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</si>
  <si>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</si>
  <si>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</si>
  <si>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</si>
  <si>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</si>
  <si>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</si>
  <si>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</si>
  <si>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</si>
  <si>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</si>
  <si>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</si>
  <si>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</si>
  <si>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</si>
  <si>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</si>
  <si>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</si>
  <si>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</si>
  <si>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</si>
  <si>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</si>
  <si>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</si>
  <si>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</si>
  <si>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</si>
  <si>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</si>
  <si>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</si>
  <si>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</si>
  <si>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</si>
  <si>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</si>
  <si>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</si>
  <si>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</si>
  <si>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</si>
  <si>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</si>
  <si>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</si>
  <si>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</si>
  <si>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</si>
  <si>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</si>
  <si>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</si>
  <si>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</si>
  <si>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</si>
  <si>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</si>
  <si>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</si>
  <si>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</si>
  <si>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</si>
  <si>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</si>
  <si>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</si>
  <si>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</si>
  <si>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</si>
  <si>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</si>
  <si>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</si>
  <si>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</si>
  <si>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</si>
  <si>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</si>
  <si>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</si>
  <si>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</si>
  <si>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 xml:space="preserve">  - Субс.молодым семьям (прог."Жилище")</t>
  </si>
  <si>
    <t>% исп.к утв. плану</t>
  </si>
  <si>
    <t>993 111 05010 10 0000 120</t>
  </si>
  <si>
    <t>Штрафы, санкции, возмещение ущерба</t>
  </si>
  <si>
    <t>993 116 00000 00 0000 000</t>
  </si>
  <si>
    <t>Прочие неналоговые доходы</t>
  </si>
  <si>
    <t>993 117 00000 00 0000 000</t>
  </si>
  <si>
    <t>Субсидии бюджетам поселений на обеспечение жильем молодых семей</t>
  </si>
  <si>
    <t>993 202 02008 10 0000 151</t>
  </si>
  <si>
    <t>993 202 02085 10 0000 151</t>
  </si>
  <si>
    <t>993 202 02999 10 0000 151</t>
  </si>
  <si>
    <t>ГОСУДАРСТВЕННАЯ ПОШЛИНА</t>
  </si>
  <si>
    <t>993 108 04020 01 0000 110</t>
  </si>
  <si>
    <t>Жилищно-коммунальное хозяйство</t>
  </si>
  <si>
    <t>0500</t>
  </si>
  <si>
    <t xml:space="preserve">Прочие субсидии бюджетам поселений </t>
  </si>
  <si>
    <t>993 202 04999 10 0000 151</t>
  </si>
  <si>
    <t>Субсидии бюджетам  поселений на обеспечение жильем граждан, проживающих  в сельской местности</t>
  </si>
  <si>
    <t xml:space="preserve">  Субвенции бюджетам поселений  на выполнение передаваемых полномочий</t>
  </si>
  <si>
    <t>Прочие межбюджетные трансферты, передаваемые бюджетам поселений</t>
  </si>
  <si>
    <t>Доходы от продажи земельных участков, наход. в собственности поселений</t>
  </si>
  <si>
    <t>993 114 06014 10 0000 420</t>
  </si>
  <si>
    <t>Субвенции пос.на осущ.полномочий по первичному воинскому учету</t>
  </si>
  <si>
    <t>Задолженность и перерасчеты по отмененным налогам</t>
  </si>
  <si>
    <t>Субсидии бюджетам поселений на обеспечение жильем молодых семей и молодых специалистов на селе</t>
  </si>
  <si>
    <t>993 202 02036 10 0000 151</t>
  </si>
  <si>
    <t>993 111 05035 10 0000 120</t>
  </si>
  <si>
    <t>Доходы от сдачи в аренду имущества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</si>
  <si>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</si>
  <si>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</si>
  <si>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</si>
  <si>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</si>
  <si>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1100</t>
  </si>
  <si>
    <t>993 202 03024 10 0000 151</t>
  </si>
  <si>
    <t>0100</t>
  </si>
  <si>
    <t>Водное хозяйство</t>
  </si>
  <si>
    <t>0406</t>
  </si>
  <si>
    <t>000 202 02021 10 0000 151</t>
  </si>
  <si>
    <t xml:space="preserve">    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</si>
  <si>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 xml:space="preserve"> 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</si>
  <si>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</si>
  <si>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Национальная экономика</t>
  </si>
  <si>
    <t>0400</t>
  </si>
  <si>
    <t>Социальная политика</t>
  </si>
  <si>
    <t>1000</t>
  </si>
  <si>
    <t>Охрана семьи и детства</t>
  </si>
  <si>
    <t>1004</t>
  </si>
  <si>
    <t>Исп. Индюкова М.А.</t>
  </si>
  <si>
    <t>Коммунальное хозяйство</t>
  </si>
  <si>
    <t>Благоустройство</t>
  </si>
  <si>
    <t>св2р</t>
  </si>
  <si>
    <t>Субсидии бюджетам  поселений на реализацию федеральных целевых программ</t>
  </si>
  <si>
    <t>993 202 02051 10 0000 151</t>
  </si>
  <si>
    <t xml:space="preserve"> -Обеспечение жильем граждан"Соцразвитие села"</t>
  </si>
  <si>
    <t xml:space="preserve">  - Субс.молодым семьям (подпрог."Жилище")</t>
  </si>
  <si>
    <t>св3р</t>
  </si>
  <si>
    <t>Исполнено на 01.01.12</t>
  </si>
  <si>
    <t>Исполнено на 01.01.11</t>
  </si>
  <si>
    <t>АНАЛИЗ ИСПОЛНЕНИЯ БЮДЖЕТА   П.СУНДЫРСКОГО  ПОСЕЛЕНИЯ НА 01.01.2012г.</t>
  </si>
  <si>
    <t>000 109 04050 10 0000 110</t>
  </si>
  <si>
    <t>св38р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</si>
</sst>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5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165" fontId="2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49" fontId="14" fillId="2" borderId="1" xfId="0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44">
      <selection activeCell="A24" sqref="A24"/>
    </sheetView>
  </sheetViews>
  <sheetFormatPr defaultColWidth="9.00390625" defaultRowHeight="12.75"/>
  <cols>
    <col min="1" max="1" width="36.375" style="0" customWidth="1"/>
    <col min="2" max="2" width="23.25390625" style="0" customWidth="1"/>
    <col min="3" max="3" width="8.625" style="0" customWidth="1"/>
    <col min="4" max="4" width="7.375" style="43" customWidth="1"/>
    <col min="5" max="6" width="8.25390625" style="43" customWidth="1"/>
    <col min="7" max="8" width="7.125" style="0" customWidth="1"/>
    <col min="9" max="9" width="8.75390625" style="0" customWidth="1"/>
  </cols>
  <sheetData>
    <row r="1" spans="1:9" ht="16.5" customHeight="1">
      <c r="A1" s="59" t="s">
        <v>120</v>
      </c>
      <c r="B1" s="59"/>
      <c r="C1" s="59"/>
      <c r="D1" s="59"/>
      <c r="E1" s="59"/>
      <c r="F1" s="59"/>
      <c r="G1" s="59"/>
      <c r="H1" s="59"/>
      <c r="I1" s="59"/>
    </row>
    <row r="2" spans="7:8" ht="15" customHeight="1">
      <c r="G2" s="60" t="s">
        <v>25</v>
      </c>
      <c r="H2" s="60"/>
    </row>
    <row r="3" spans="1:9" ht="36">
      <c r="A3" s="1" t="s">
        <v>0</v>
      </c>
      <c r="B3" s="1" t="s">
        <v>27</v>
      </c>
      <c r="C3" s="2" t="s">
        <v>90</v>
      </c>
      <c r="D3" s="44" t="s">
        <v>91</v>
      </c>
      <c r="E3" s="44" t="s">
        <v>118</v>
      </c>
      <c r="F3" s="44" t="s">
        <v>119</v>
      </c>
      <c r="G3" s="2" t="s">
        <v>63</v>
      </c>
      <c r="H3" s="2" t="s">
        <v>47</v>
      </c>
      <c r="I3" s="2" t="s">
        <v>92</v>
      </c>
    </row>
    <row r="4" spans="1:9" ht="12" customHeight="1">
      <c r="A4" s="3" t="s">
        <v>1</v>
      </c>
      <c r="B4" s="4"/>
      <c r="C4" s="25">
        <f>C5+C17</f>
        <v>427</v>
      </c>
      <c r="D4" s="45">
        <f>D5+D17</f>
        <v>586.8999999999999</v>
      </c>
      <c r="E4" s="45">
        <f>E5+E17</f>
        <v>607.6999999999999</v>
      </c>
      <c r="F4" s="45">
        <f>F5+F17</f>
        <v>603</v>
      </c>
      <c r="G4" s="25">
        <f aca="true" t="shared" si="0" ref="G4:G10">E4/C4*100</f>
        <v>142.31850117096016</v>
      </c>
      <c r="H4" s="26">
        <f aca="true" t="shared" si="1" ref="H4:H11">E4/D4*100</f>
        <v>103.54404498210941</v>
      </c>
      <c r="I4" s="27">
        <f aca="true" t="shared" si="2" ref="I4:I13">E4/F4*100</f>
        <v>100.77943615257048</v>
      </c>
    </row>
    <row r="5" spans="1:9" ht="12.75">
      <c r="A5" s="13" t="s">
        <v>19</v>
      </c>
      <c r="B5" s="4"/>
      <c r="C5" s="25">
        <f>C6+C8+C10+C15</f>
        <v>330</v>
      </c>
      <c r="D5" s="45">
        <f>D6+D8+D10+D15+D16</f>
        <v>438.49999999999994</v>
      </c>
      <c r="E5" s="45">
        <f>E6+E8+E10+E15+E16</f>
        <v>458.59999999999997</v>
      </c>
      <c r="F5" s="45">
        <f>F6+F8+F10+F15+F16</f>
        <v>469.6</v>
      </c>
      <c r="G5" s="25">
        <f t="shared" si="0"/>
        <v>138.96969696969697</v>
      </c>
      <c r="H5" s="26">
        <f t="shared" si="1"/>
        <v>104.58380843785633</v>
      </c>
      <c r="I5" s="27">
        <f t="shared" si="2"/>
        <v>97.65758091993185</v>
      </c>
    </row>
    <row r="6" spans="1:9" ht="12.75">
      <c r="A6" s="14" t="s">
        <v>2</v>
      </c>
      <c r="B6" s="5" t="s">
        <v>28</v>
      </c>
      <c r="C6" s="28">
        <f>C7</f>
        <v>140</v>
      </c>
      <c r="D6" s="46">
        <f>D7</f>
        <v>141.6</v>
      </c>
      <c r="E6" s="46">
        <f>E7</f>
        <v>149.8</v>
      </c>
      <c r="F6" s="46">
        <f>F7</f>
        <v>166.2</v>
      </c>
      <c r="G6" s="25">
        <f t="shared" si="0"/>
        <v>107</v>
      </c>
      <c r="H6" s="26">
        <f t="shared" si="1"/>
        <v>105.79096045197743</v>
      </c>
      <c r="I6" s="27">
        <f t="shared" si="2"/>
        <v>90.13237063778581</v>
      </c>
    </row>
    <row r="7" spans="1:9" ht="12.75">
      <c r="A7" s="15" t="s">
        <v>3</v>
      </c>
      <c r="B7" s="1" t="s">
        <v>56</v>
      </c>
      <c r="C7" s="29">
        <v>140</v>
      </c>
      <c r="D7" s="47">
        <v>141.6</v>
      </c>
      <c r="E7" s="47">
        <v>149.8</v>
      </c>
      <c r="F7" s="47">
        <v>166.2</v>
      </c>
      <c r="G7" s="25">
        <f t="shared" si="0"/>
        <v>107</v>
      </c>
      <c r="H7" s="26">
        <f t="shared" si="1"/>
        <v>105.79096045197743</v>
      </c>
      <c r="I7" s="42">
        <f t="shared" si="2"/>
        <v>90.13237063778581</v>
      </c>
    </row>
    <row r="8" spans="1:9" ht="13.5" customHeight="1">
      <c r="A8" s="14" t="s">
        <v>4</v>
      </c>
      <c r="B8" s="5" t="s">
        <v>29</v>
      </c>
      <c r="C8" s="28">
        <f>C9</f>
        <v>10</v>
      </c>
      <c r="D8" s="46">
        <f>D9</f>
        <v>20</v>
      </c>
      <c r="E8" s="46">
        <f>E9</f>
        <v>21.2</v>
      </c>
      <c r="F8" s="46">
        <f>F9</f>
        <v>6.4</v>
      </c>
      <c r="G8" s="25" t="s">
        <v>112</v>
      </c>
      <c r="H8" s="26">
        <f t="shared" si="1"/>
        <v>106</v>
      </c>
      <c r="I8" s="42" t="s">
        <v>117</v>
      </c>
    </row>
    <row r="9" spans="1:9" ht="15" customHeight="1">
      <c r="A9" s="16" t="s">
        <v>5</v>
      </c>
      <c r="B9" s="2" t="s">
        <v>57</v>
      </c>
      <c r="C9" s="29">
        <v>10</v>
      </c>
      <c r="D9" s="47">
        <v>20</v>
      </c>
      <c r="E9" s="47">
        <v>21.2</v>
      </c>
      <c r="F9" s="47">
        <v>6.4</v>
      </c>
      <c r="G9" s="25" t="s">
        <v>112</v>
      </c>
      <c r="H9" s="26">
        <f t="shared" si="1"/>
        <v>106</v>
      </c>
      <c r="I9" s="42" t="s">
        <v>117</v>
      </c>
    </row>
    <row r="10" spans="1:9" ht="13.5" customHeight="1">
      <c r="A10" s="17" t="s">
        <v>6</v>
      </c>
      <c r="B10" s="6" t="s">
        <v>30</v>
      </c>
      <c r="C10" s="28">
        <f>C11+C12</f>
        <v>180</v>
      </c>
      <c r="D10" s="46">
        <f>D11+D12</f>
        <v>262.2</v>
      </c>
      <c r="E10" s="46">
        <f>E11+E12</f>
        <v>271.2</v>
      </c>
      <c r="F10" s="46">
        <f>F11+F12</f>
        <v>225.10000000000002</v>
      </c>
      <c r="G10" s="25">
        <f t="shared" si="0"/>
        <v>150.66666666666666</v>
      </c>
      <c r="H10" s="26">
        <f t="shared" si="1"/>
        <v>103.4324942791762</v>
      </c>
      <c r="I10" s="42">
        <f t="shared" si="2"/>
        <v>120.47978676143933</v>
      </c>
    </row>
    <row r="11" spans="1:9" ht="12.75" customHeight="1">
      <c r="A11" s="16" t="s">
        <v>7</v>
      </c>
      <c r="B11" s="2" t="s">
        <v>31</v>
      </c>
      <c r="C11" s="29">
        <v>0</v>
      </c>
      <c r="D11" s="47">
        <v>2.2</v>
      </c>
      <c r="E11" s="47">
        <v>2.2</v>
      </c>
      <c r="F11" s="47">
        <v>55.3</v>
      </c>
      <c r="G11" s="25"/>
      <c r="H11" s="26">
        <f t="shared" si="1"/>
        <v>100</v>
      </c>
      <c r="I11" s="42">
        <f t="shared" si="2"/>
        <v>3.9783001808318272</v>
      </c>
    </row>
    <row r="12" spans="1:9" ht="13.5" customHeight="1">
      <c r="A12" s="17" t="s">
        <v>22</v>
      </c>
      <c r="B12" s="6" t="s">
        <v>32</v>
      </c>
      <c r="C12" s="30">
        <f>C13+C14</f>
        <v>180</v>
      </c>
      <c r="D12" s="48">
        <f>D13+D14</f>
        <v>260</v>
      </c>
      <c r="E12" s="48">
        <f>E13+E14</f>
        <v>269</v>
      </c>
      <c r="F12" s="48">
        <f>F13+F14</f>
        <v>169.8</v>
      </c>
      <c r="G12" s="25">
        <f>E12/C12*100</f>
        <v>149.44444444444446</v>
      </c>
      <c r="H12" s="26">
        <f>E12/D12*100</f>
        <v>103.46153846153847</v>
      </c>
      <c r="I12" s="42">
        <f t="shared" si="2"/>
        <v>158.42167255594816</v>
      </c>
    </row>
    <row r="13" spans="1:9" ht="15.75" customHeight="1">
      <c r="A13" s="16" t="s">
        <v>8</v>
      </c>
      <c r="B13" s="2" t="s">
        <v>33</v>
      </c>
      <c r="C13" s="29">
        <v>178</v>
      </c>
      <c r="D13" s="47">
        <v>258</v>
      </c>
      <c r="E13" s="47">
        <v>263.9</v>
      </c>
      <c r="F13" s="47">
        <v>167.3</v>
      </c>
      <c r="G13" s="25">
        <f>E13/C13*100</f>
        <v>148.25842696629212</v>
      </c>
      <c r="H13" s="26">
        <f>E13/D13*100</f>
        <v>102.28682170542636</v>
      </c>
      <c r="I13" s="42">
        <f t="shared" si="2"/>
        <v>157.74058577405856</v>
      </c>
    </row>
    <row r="14" spans="1:9" ht="12.75" customHeight="1">
      <c r="A14" s="16" t="s">
        <v>9</v>
      </c>
      <c r="B14" s="2" t="s">
        <v>34</v>
      </c>
      <c r="C14" s="29">
        <v>2</v>
      </c>
      <c r="D14" s="47">
        <v>2</v>
      </c>
      <c r="E14" s="47">
        <v>5.1</v>
      </c>
      <c r="F14" s="47">
        <v>2.5</v>
      </c>
      <c r="G14" s="25" t="s">
        <v>112</v>
      </c>
      <c r="H14" s="26" t="s">
        <v>112</v>
      </c>
      <c r="I14" s="42" t="s">
        <v>112</v>
      </c>
    </row>
    <row r="15" spans="1:9" ht="11.25" customHeight="1">
      <c r="A15" s="36" t="s">
        <v>73</v>
      </c>
      <c r="B15" s="37" t="s">
        <v>74</v>
      </c>
      <c r="C15" s="30">
        <v>0</v>
      </c>
      <c r="D15" s="48">
        <v>10.9</v>
      </c>
      <c r="E15" s="48">
        <v>12.5</v>
      </c>
      <c r="F15" s="48">
        <v>68</v>
      </c>
      <c r="G15" s="25"/>
      <c r="H15" s="26">
        <f aca="true" t="shared" si="3" ref="H15:H21">E15/D15*100</f>
        <v>114.6788990825688</v>
      </c>
      <c r="I15" s="42">
        <f>E15/F15*100</f>
        <v>18.38235294117647</v>
      </c>
    </row>
    <row r="16" spans="1:9" ht="22.5" customHeight="1">
      <c r="A16" s="36" t="s">
        <v>85</v>
      </c>
      <c r="B16" s="56" t="s">
        <v>121</v>
      </c>
      <c r="C16" s="30"/>
      <c r="D16" s="48">
        <v>3.8</v>
      </c>
      <c r="E16" s="48">
        <v>3.9</v>
      </c>
      <c r="F16" s="48">
        <v>3.9</v>
      </c>
      <c r="G16" s="25"/>
      <c r="H16" s="26">
        <f t="shared" si="3"/>
        <v>102.63157894736842</v>
      </c>
      <c r="I16" s="42">
        <f>E16/F16*100</f>
        <v>100</v>
      </c>
    </row>
    <row r="17" spans="1:9" ht="12.75">
      <c r="A17" s="18" t="s">
        <v>20</v>
      </c>
      <c r="B17" s="7"/>
      <c r="C17" s="25">
        <f>C18</f>
        <v>97</v>
      </c>
      <c r="D17" s="45">
        <f>D18+D22+D23+D21</f>
        <v>148.39999999999998</v>
      </c>
      <c r="E17" s="45">
        <f>E18+E22+E23+E21</f>
        <v>149.1</v>
      </c>
      <c r="F17" s="45">
        <f>F18+F22+F23+F21</f>
        <v>133.4</v>
      </c>
      <c r="G17" s="25">
        <f>E17/C17*100</f>
        <v>153.71134020618555</v>
      </c>
      <c r="H17" s="26">
        <f t="shared" si="3"/>
        <v>100.47169811320755</v>
      </c>
      <c r="I17" s="42">
        <f>E17/F17*100</f>
        <v>111.76911544227886</v>
      </c>
    </row>
    <row r="18" spans="1:9" ht="48">
      <c r="A18" s="17" t="s">
        <v>10</v>
      </c>
      <c r="B18" s="6" t="s">
        <v>35</v>
      </c>
      <c r="C18" s="28">
        <f>C19</f>
        <v>97</v>
      </c>
      <c r="D18" s="46">
        <f>D19+D20</f>
        <v>94.89999999999999</v>
      </c>
      <c r="E18" s="46">
        <f>E19+E20</f>
        <v>95.5</v>
      </c>
      <c r="F18" s="46">
        <f>F19+F20</f>
        <v>116.6</v>
      </c>
      <c r="G18" s="25">
        <f>E18/C18*100</f>
        <v>98.4536082474227</v>
      </c>
      <c r="H18" s="26">
        <f t="shared" si="3"/>
        <v>100.63224446786091</v>
      </c>
      <c r="I18" s="42">
        <f>E18/F18*100</f>
        <v>81.90394511149228</v>
      </c>
    </row>
    <row r="19" spans="1:9" ht="44.25" customHeight="1">
      <c r="A19" s="57" t="s">
        <v>59</v>
      </c>
      <c r="B19" s="2" t="s">
        <v>64</v>
      </c>
      <c r="C19" s="29">
        <v>97</v>
      </c>
      <c r="D19" s="47">
        <v>91.1</v>
      </c>
      <c r="E19" s="47">
        <v>91.7</v>
      </c>
      <c r="F19" s="47">
        <v>116.5</v>
      </c>
      <c r="G19" s="25">
        <f>E19/C19*100</f>
        <v>94.53608247422682</v>
      </c>
      <c r="H19" s="26">
        <f t="shared" si="3"/>
        <v>100.65861690450055</v>
      </c>
      <c r="I19" s="42">
        <f>E19/F19*100</f>
        <v>78.71244635193133</v>
      </c>
    </row>
    <row r="20" spans="1:9" ht="12.75" customHeight="1">
      <c r="A20" s="16" t="s">
        <v>89</v>
      </c>
      <c r="B20" s="2" t="s">
        <v>88</v>
      </c>
      <c r="C20" s="29"/>
      <c r="D20" s="47">
        <v>3.8</v>
      </c>
      <c r="E20" s="47">
        <v>3.8</v>
      </c>
      <c r="F20" s="47">
        <v>0.1</v>
      </c>
      <c r="G20" s="25"/>
      <c r="H20" s="26">
        <f t="shared" si="3"/>
        <v>100</v>
      </c>
      <c r="I20" s="42" t="s">
        <v>122</v>
      </c>
    </row>
    <row r="21" spans="1:9" ht="22.5" customHeight="1">
      <c r="A21" s="16" t="s">
        <v>82</v>
      </c>
      <c r="B21" s="2" t="s">
        <v>83</v>
      </c>
      <c r="C21" s="29"/>
      <c r="D21" s="47">
        <v>4</v>
      </c>
      <c r="E21" s="47">
        <v>4.1</v>
      </c>
      <c r="F21" s="47">
        <v>16.8</v>
      </c>
      <c r="G21" s="25"/>
      <c r="H21" s="26">
        <f t="shared" si="3"/>
        <v>102.49999999999999</v>
      </c>
      <c r="I21" s="42">
        <f>E21/F21*100</f>
        <v>24.4047619047619</v>
      </c>
    </row>
    <row r="22" spans="1:9" ht="0.75" customHeight="1">
      <c r="A22" s="36" t="s">
        <v>65</v>
      </c>
      <c r="B22" s="37" t="s">
        <v>66</v>
      </c>
      <c r="C22" s="29"/>
      <c r="D22" s="47"/>
      <c r="E22" s="47"/>
      <c r="F22" s="47">
        <v>0</v>
      </c>
      <c r="G22" s="25" t="e">
        <f aca="true" t="shared" si="4" ref="G22:G28">E22/C22*100</f>
        <v>#DIV/0!</v>
      </c>
      <c r="H22" s="26" t="e">
        <f aca="true" t="shared" si="5" ref="H22:H33">E22/D22*100</f>
        <v>#DIV/0!</v>
      </c>
      <c r="I22" s="42" t="e">
        <f>E22/F22*100</f>
        <v>#DIV/0!</v>
      </c>
    </row>
    <row r="23" spans="1:9" ht="11.25" customHeight="1">
      <c r="A23" s="36" t="s">
        <v>67</v>
      </c>
      <c r="B23" s="37" t="s">
        <v>68</v>
      </c>
      <c r="C23" s="29"/>
      <c r="D23" s="47">
        <v>49.5</v>
      </c>
      <c r="E23" s="47">
        <v>49.5</v>
      </c>
      <c r="F23" s="47">
        <v>0</v>
      </c>
      <c r="G23" s="25"/>
      <c r="H23" s="26">
        <f t="shared" si="5"/>
        <v>100</v>
      </c>
      <c r="I23" s="42"/>
    </row>
    <row r="24" spans="1:9" ht="15.75" customHeight="1">
      <c r="A24" s="17" t="s">
        <v>11</v>
      </c>
      <c r="B24" s="6" t="s">
        <v>36</v>
      </c>
      <c r="C24" s="28">
        <f>C25+C27+C33+C28+C32+C34+C37+C26</f>
        <v>2423.05</v>
      </c>
      <c r="D24" s="46">
        <f>D25+D27+D33+D28+D32+D34+D37+D26+D29+D36+D31+D30</f>
        <v>4818.7</v>
      </c>
      <c r="E24" s="46">
        <f>E25+E27+E33+E28+E32+E34+E37+E26+E31+E30+E29+E36</f>
        <v>4818.6</v>
      </c>
      <c r="F24" s="46">
        <f>F25+F27+F33+F28+F32+F34+F37+F31</f>
        <v>4674.099999999999</v>
      </c>
      <c r="G24" s="25">
        <f t="shared" si="4"/>
        <v>198.86506675470997</v>
      </c>
      <c r="H24" s="26">
        <f t="shared" si="5"/>
        <v>99.997924751489</v>
      </c>
      <c r="I24" s="42">
        <f>E24/F24*100</f>
        <v>103.09150424680689</v>
      </c>
    </row>
    <row r="25" spans="1:9" ht="21.75" customHeight="1">
      <c r="A25" s="16" t="s">
        <v>46</v>
      </c>
      <c r="B25" s="2" t="s">
        <v>37</v>
      </c>
      <c r="C25" s="29">
        <v>1588.3</v>
      </c>
      <c r="D25" s="47">
        <v>1660.7</v>
      </c>
      <c r="E25" s="47">
        <v>1660.7</v>
      </c>
      <c r="F25" s="47">
        <v>1561</v>
      </c>
      <c r="G25" s="25">
        <f t="shared" si="4"/>
        <v>104.55833280866335</v>
      </c>
      <c r="H25" s="26">
        <f t="shared" si="5"/>
        <v>100</v>
      </c>
      <c r="I25" s="42">
        <f>E25/F25*100</f>
        <v>106.38693145419602</v>
      </c>
    </row>
    <row r="26" spans="1:9" ht="22.5" customHeight="1">
      <c r="A26" s="16" t="s">
        <v>61</v>
      </c>
      <c r="B26" s="2" t="s">
        <v>60</v>
      </c>
      <c r="C26" s="29">
        <v>120</v>
      </c>
      <c r="D26" s="47">
        <v>158</v>
      </c>
      <c r="E26" s="47">
        <v>158</v>
      </c>
      <c r="F26" s="47">
        <v>0</v>
      </c>
      <c r="G26" s="25">
        <f t="shared" si="4"/>
        <v>131.66666666666666</v>
      </c>
      <c r="H26" s="26">
        <f t="shared" si="5"/>
        <v>100</v>
      </c>
      <c r="I26" s="42"/>
    </row>
    <row r="27" spans="1:9" ht="23.25" customHeight="1">
      <c r="A27" s="16" t="s">
        <v>69</v>
      </c>
      <c r="B27" s="2" t="s">
        <v>70</v>
      </c>
      <c r="C27" s="29">
        <v>419</v>
      </c>
      <c r="D27" s="47">
        <v>198.1</v>
      </c>
      <c r="E27" s="47">
        <v>198.1</v>
      </c>
      <c r="F27" s="47"/>
      <c r="G27" s="25">
        <f t="shared" si="4"/>
        <v>47.27923627684964</v>
      </c>
      <c r="H27" s="26">
        <f t="shared" si="5"/>
        <v>100</v>
      </c>
      <c r="I27" s="42"/>
    </row>
    <row r="28" spans="1:9" ht="0.75" customHeight="1" hidden="1">
      <c r="A28" s="16" t="s">
        <v>86</v>
      </c>
      <c r="B28" s="2" t="s">
        <v>87</v>
      </c>
      <c r="C28" s="29"/>
      <c r="D28" s="47">
        <v>0</v>
      </c>
      <c r="E28" s="47">
        <v>0</v>
      </c>
      <c r="F28" s="47"/>
      <c r="G28" s="25" t="e">
        <f t="shared" si="4"/>
        <v>#DIV/0!</v>
      </c>
      <c r="H28" s="26" t="e">
        <f t="shared" si="5"/>
        <v>#DIV/0!</v>
      </c>
      <c r="I28" s="42" t="e">
        <f>E28/F28*100</f>
        <v>#DIV/0!</v>
      </c>
    </row>
    <row r="29" spans="1:9" ht="56.25">
      <c r="A29" s="57" t="s">
        <v>100</v>
      </c>
      <c r="B29" s="2" t="s">
        <v>99</v>
      </c>
      <c r="C29" s="29"/>
      <c r="D29" s="47">
        <v>1443.7</v>
      </c>
      <c r="E29" s="47">
        <v>1443.6</v>
      </c>
      <c r="F29" s="47"/>
      <c r="G29" s="25"/>
      <c r="H29" s="26">
        <f t="shared" si="5"/>
        <v>99.99307335318971</v>
      </c>
      <c r="I29" s="42"/>
    </row>
    <row r="30" spans="1:9" ht="35.25" customHeight="1">
      <c r="A30" s="38" t="s">
        <v>113</v>
      </c>
      <c r="B30" s="2" t="s">
        <v>114</v>
      </c>
      <c r="C30" s="29"/>
      <c r="D30" s="47">
        <v>109</v>
      </c>
      <c r="E30" s="47">
        <v>109</v>
      </c>
      <c r="F30" s="47"/>
      <c r="G30" s="25"/>
      <c r="H30" s="26">
        <f t="shared" si="5"/>
        <v>100</v>
      </c>
      <c r="I30" s="42"/>
    </row>
    <row r="31" spans="1:9" ht="39" customHeight="1">
      <c r="A31" s="38" t="s">
        <v>79</v>
      </c>
      <c r="B31" s="2" t="s">
        <v>71</v>
      </c>
      <c r="C31" s="29"/>
      <c r="D31" s="47">
        <v>194.8</v>
      </c>
      <c r="E31" s="47">
        <v>194.8</v>
      </c>
      <c r="F31" s="47"/>
      <c r="G31" s="25"/>
      <c r="H31" s="26">
        <f t="shared" si="5"/>
        <v>100</v>
      </c>
      <c r="I31" s="42"/>
    </row>
    <row r="32" spans="1:9" ht="12.75" customHeight="1">
      <c r="A32" s="16" t="s">
        <v>77</v>
      </c>
      <c r="B32" s="2" t="s">
        <v>72</v>
      </c>
      <c r="C32" s="29">
        <v>195.4</v>
      </c>
      <c r="D32" s="47">
        <v>195.4</v>
      </c>
      <c r="E32" s="47">
        <v>195.4</v>
      </c>
      <c r="F32" s="47">
        <v>2949.2</v>
      </c>
      <c r="G32" s="25">
        <f>E32/C32*100</f>
        <v>100</v>
      </c>
      <c r="H32" s="26">
        <f t="shared" si="5"/>
        <v>100</v>
      </c>
      <c r="I32" s="42">
        <f>E32/F32*100</f>
        <v>6.625525566255257</v>
      </c>
    </row>
    <row r="33" spans="1:9" ht="27" customHeight="1">
      <c r="A33" s="16" t="s">
        <v>84</v>
      </c>
      <c r="B33" s="2" t="s">
        <v>58</v>
      </c>
      <c r="C33" s="29">
        <v>100.35</v>
      </c>
      <c r="D33" s="47">
        <v>116.5</v>
      </c>
      <c r="E33" s="47">
        <v>116.5</v>
      </c>
      <c r="F33" s="47">
        <v>113.7</v>
      </c>
      <c r="G33" s="25">
        <f>E33/C33*100</f>
        <v>116.0936721474838</v>
      </c>
      <c r="H33" s="26">
        <f t="shared" si="5"/>
        <v>100</v>
      </c>
      <c r="I33" s="42">
        <f>E33/F33*100</f>
        <v>102.46262093227791</v>
      </c>
    </row>
    <row r="34" spans="1:9" ht="28.5" customHeight="1">
      <c r="A34" s="16" t="s">
        <v>80</v>
      </c>
      <c r="B34" s="2" t="s">
        <v>95</v>
      </c>
      <c r="C34" s="29"/>
      <c r="D34" s="47"/>
      <c r="E34" s="47"/>
      <c r="F34" s="47">
        <v>0.2</v>
      </c>
      <c r="G34" s="25"/>
      <c r="H34" s="26"/>
      <c r="I34" s="42">
        <f>E34/F34*100</f>
        <v>0</v>
      </c>
    </row>
    <row r="35" spans="1:9" ht="0.75" customHeight="1">
      <c r="A35" s="16" t="s">
        <v>26</v>
      </c>
      <c r="B35" s="2"/>
      <c r="C35" s="29"/>
      <c r="D35" s="47"/>
      <c r="E35" s="47"/>
      <c r="F35" s="47"/>
      <c r="G35" s="25" t="e">
        <f>E35/C35*100</f>
        <v>#DIV/0!</v>
      </c>
      <c r="H35" s="26" t="e">
        <f>E35/D35*100</f>
        <v>#DIV/0!</v>
      </c>
      <c r="I35" s="42" t="e">
        <f>E35/F35*100</f>
        <v>#DIV/0!</v>
      </c>
    </row>
    <row r="36" spans="1:9" ht="66.75" customHeight="1">
      <c r="A36" s="58" t="s">
        <v>101</v>
      </c>
      <c r="B36" s="2" t="s">
        <v>102</v>
      </c>
      <c r="C36" s="29"/>
      <c r="D36" s="47">
        <v>742.5</v>
      </c>
      <c r="E36" s="47">
        <v>742.5</v>
      </c>
      <c r="F36" s="47"/>
      <c r="G36" s="25"/>
      <c r="H36" s="26">
        <f>E36/D36*100</f>
        <v>100</v>
      </c>
      <c r="I36" s="42"/>
    </row>
    <row r="37" spans="1:9" ht="23.25" customHeight="1">
      <c r="A37" s="16" t="s">
        <v>81</v>
      </c>
      <c r="B37" s="2" t="s">
        <v>78</v>
      </c>
      <c r="C37" s="29"/>
      <c r="D37" s="47"/>
      <c r="E37" s="47"/>
      <c r="F37" s="47">
        <v>50</v>
      </c>
      <c r="G37" s="25"/>
      <c r="H37" s="26"/>
      <c r="I37" s="42"/>
    </row>
    <row r="38" spans="1:9" ht="22.5" customHeight="1">
      <c r="A38" s="17" t="s">
        <v>12</v>
      </c>
      <c r="B38" s="6" t="s">
        <v>38</v>
      </c>
      <c r="C38" s="28"/>
      <c r="D38" s="46"/>
      <c r="E38" s="46"/>
      <c r="F38" s="46"/>
      <c r="G38" s="25"/>
      <c r="H38" s="26"/>
      <c r="I38" s="42"/>
    </row>
    <row r="39" spans="1:9" ht="12" customHeight="1">
      <c r="A39" s="19" t="s">
        <v>13</v>
      </c>
      <c r="B39" s="8"/>
      <c r="C39" s="31">
        <f>C4+C24+C38</f>
        <v>2850.05</v>
      </c>
      <c r="D39" s="49">
        <f>D4+D24+D38</f>
        <v>5405.599999999999</v>
      </c>
      <c r="E39" s="49">
        <f>E4+E24+E38</f>
        <v>5426.3</v>
      </c>
      <c r="F39" s="49">
        <f>F4+F24+F38</f>
        <v>5277.099999999999</v>
      </c>
      <c r="G39" s="25">
        <f>E39/C39*100</f>
        <v>190.39315099735092</v>
      </c>
      <c r="H39" s="26">
        <f>E39/D39*100</f>
        <v>100.38293621429631</v>
      </c>
      <c r="I39" s="42">
        <f>E39/F39*100</f>
        <v>102.82731045460577</v>
      </c>
    </row>
    <row r="40" spans="1:9" ht="12.75" customHeight="1">
      <c r="A40" s="7" t="s">
        <v>14</v>
      </c>
      <c r="B40" s="7"/>
      <c r="C40" s="28"/>
      <c r="D40" s="46"/>
      <c r="E40" s="46"/>
      <c r="F40" s="46"/>
      <c r="G40" s="25"/>
      <c r="H40" s="26"/>
      <c r="I40" s="42"/>
    </row>
    <row r="41" spans="1:9" ht="12.75">
      <c r="A41" s="17" t="s">
        <v>15</v>
      </c>
      <c r="B41" s="9" t="s">
        <v>96</v>
      </c>
      <c r="C41" s="28">
        <v>613.6</v>
      </c>
      <c r="D41" s="46">
        <v>686.7</v>
      </c>
      <c r="E41" s="46">
        <v>686.5</v>
      </c>
      <c r="F41" s="46">
        <v>612.2</v>
      </c>
      <c r="G41" s="25">
        <f>E41/C41*100</f>
        <v>111.88070404172099</v>
      </c>
      <c r="H41" s="26">
        <f aca="true" t="shared" si="6" ref="H41:H67">E41/D41*100</f>
        <v>99.970875200233</v>
      </c>
      <c r="I41" s="42">
        <f>E41/F41*100</f>
        <v>112.13655668082325</v>
      </c>
    </row>
    <row r="42" spans="1:10" ht="12.75">
      <c r="A42" s="16" t="s">
        <v>16</v>
      </c>
      <c r="B42" s="2">
        <v>211.213</v>
      </c>
      <c r="C42" s="29">
        <v>535.5</v>
      </c>
      <c r="D42" s="47">
        <v>578.7</v>
      </c>
      <c r="E42" s="47">
        <v>578.7</v>
      </c>
      <c r="F42" s="47">
        <v>491.2</v>
      </c>
      <c r="G42" s="25">
        <f>E42/C42*100</f>
        <v>108.06722689075632</v>
      </c>
      <c r="H42" s="26">
        <f t="shared" si="6"/>
        <v>100</v>
      </c>
      <c r="I42" s="42">
        <f>E42/F42*100</f>
        <v>117.81351791530945</v>
      </c>
      <c r="J42" s="55"/>
    </row>
    <row r="43" spans="1:9" ht="12.75">
      <c r="A43" s="16" t="s">
        <v>23</v>
      </c>
      <c r="B43" s="2">
        <v>223</v>
      </c>
      <c r="C43" s="29">
        <v>27</v>
      </c>
      <c r="D43" s="47">
        <v>37</v>
      </c>
      <c r="E43" s="47">
        <v>37</v>
      </c>
      <c r="F43" s="47">
        <v>33</v>
      </c>
      <c r="G43" s="25">
        <f>E43/C43*100</f>
        <v>137.03703703703704</v>
      </c>
      <c r="H43" s="26">
        <f t="shared" si="6"/>
        <v>100</v>
      </c>
      <c r="I43" s="42">
        <f>E43/F43*100</f>
        <v>112.12121212121211</v>
      </c>
    </row>
    <row r="44" spans="1:9" ht="12.75">
      <c r="A44" s="16" t="s">
        <v>17</v>
      </c>
      <c r="B44" s="2"/>
      <c r="C44" s="29">
        <f>C41-C42-C43</f>
        <v>51.10000000000002</v>
      </c>
      <c r="D44" s="47">
        <f>D41-D42-D43</f>
        <v>71</v>
      </c>
      <c r="E44" s="47">
        <f>E41-E42-E43</f>
        <v>70.79999999999995</v>
      </c>
      <c r="F44" s="47">
        <f>F41-F42-F43</f>
        <v>88.00000000000006</v>
      </c>
      <c r="G44" s="25">
        <f>E44/C44*100</f>
        <v>138.55185909980418</v>
      </c>
      <c r="H44" s="26">
        <f t="shared" si="6"/>
        <v>99.71830985915486</v>
      </c>
      <c r="I44" s="42">
        <f>E44/F44*100</f>
        <v>80.45454545454535</v>
      </c>
    </row>
    <row r="45" spans="1:9" ht="12.75">
      <c r="A45" s="18" t="s">
        <v>24</v>
      </c>
      <c r="B45" s="10" t="s">
        <v>50</v>
      </c>
      <c r="C45" s="25">
        <v>100.4</v>
      </c>
      <c r="D45" s="45">
        <v>116.5</v>
      </c>
      <c r="E45" s="45">
        <v>116.5</v>
      </c>
      <c r="F45" s="45">
        <v>113.7</v>
      </c>
      <c r="G45" s="25">
        <f>E45/C45*100</f>
        <v>116.03585657370516</v>
      </c>
      <c r="H45" s="26">
        <f t="shared" si="6"/>
        <v>100</v>
      </c>
      <c r="I45" s="42">
        <f>E45/F45*100</f>
        <v>102.46262093227791</v>
      </c>
    </row>
    <row r="46" spans="1:9" ht="21" customHeight="1">
      <c r="A46" s="17" t="s">
        <v>39</v>
      </c>
      <c r="B46" s="9" t="s">
        <v>40</v>
      </c>
      <c r="C46" s="28"/>
      <c r="D46" s="46">
        <v>10.4</v>
      </c>
      <c r="E46" s="46">
        <v>10.4</v>
      </c>
      <c r="F46" s="46"/>
      <c r="G46" s="25"/>
      <c r="H46" s="26">
        <f t="shared" si="6"/>
        <v>100</v>
      </c>
      <c r="I46" s="42"/>
    </row>
    <row r="47" spans="1:9" ht="18" customHeight="1">
      <c r="A47" s="17" t="s">
        <v>103</v>
      </c>
      <c r="B47" s="9" t="s">
        <v>104</v>
      </c>
      <c r="C47" s="28"/>
      <c r="D47" s="46">
        <f>D48+D49</f>
        <v>1513.6</v>
      </c>
      <c r="E47" s="46">
        <f>E48+E49</f>
        <v>1513.7</v>
      </c>
      <c r="F47" s="46"/>
      <c r="G47" s="25"/>
      <c r="H47" s="26">
        <f t="shared" si="6"/>
        <v>100.00660676532772</v>
      </c>
      <c r="I47" s="42"/>
    </row>
    <row r="48" spans="1:9" ht="14.25" customHeight="1">
      <c r="A48" s="17" t="s">
        <v>97</v>
      </c>
      <c r="B48" s="9" t="s">
        <v>98</v>
      </c>
      <c r="C48" s="28"/>
      <c r="D48" s="46">
        <v>1443.6</v>
      </c>
      <c r="E48" s="46">
        <v>1443.7</v>
      </c>
      <c r="F48" s="46"/>
      <c r="G48" s="25"/>
      <c r="H48" s="26">
        <f t="shared" si="6"/>
        <v>100.00692712662789</v>
      </c>
      <c r="I48" s="42"/>
    </row>
    <row r="49" spans="1:9" ht="13.5" customHeight="1">
      <c r="A49" s="17" t="s">
        <v>52</v>
      </c>
      <c r="B49" s="9" t="s">
        <v>51</v>
      </c>
      <c r="C49" s="28">
        <v>0</v>
      </c>
      <c r="D49" s="46">
        <v>70</v>
      </c>
      <c r="E49" s="46">
        <v>70</v>
      </c>
      <c r="F49" s="46">
        <v>0</v>
      </c>
      <c r="G49" s="25"/>
      <c r="H49" s="26">
        <f t="shared" si="6"/>
        <v>100</v>
      </c>
      <c r="I49" s="42"/>
    </row>
    <row r="50" spans="1:9" ht="13.5" customHeight="1" hidden="1">
      <c r="A50" s="17"/>
      <c r="B50" s="9"/>
      <c r="C50" s="28"/>
      <c r="D50" s="46"/>
      <c r="E50" s="46"/>
      <c r="F50" s="46"/>
      <c r="G50" s="25" t="e">
        <f aca="true" t="shared" si="7" ref="G50:G64">E50/C50*100</f>
        <v>#DIV/0!</v>
      </c>
      <c r="H50" s="26" t="e">
        <f t="shared" si="6"/>
        <v>#DIV/0!</v>
      </c>
      <c r="I50" s="42" t="e">
        <f aca="true" t="shared" si="8" ref="I50:I59">E50/F50*100</f>
        <v>#DIV/0!</v>
      </c>
    </row>
    <row r="51" spans="1:9" ht="12.75" customHeight="1">
      <c r="A51" s="17" t="s">
        <v>75</v>
      </c>
      <c r="B51" s="9" t="s">
        <v>76</v>
      </c>
      <c r="C51" s="28">
        <v>581.6</v>
      </c>
      <c r="D51" s="46">
        <v>672.6</v>
      </c>
      <c r="E51" s="46">
        <v>672.4</v>
      </c>
      <c r="F51" s="46">
        <v>3630.6</v>
      </c>
      <c r="G51" s="25">
        <f t="shared" si="7"/>
        <v>115.61210453920219</v>
      </c>
      <c r="H51" s="26">
        <f t="shared" si="6"/>
        <v>99.97026464466249</v>
      </c>
      <c r="I51" s="42">
        <f t="shared" si="8"/>
        <v>18.52035476229824</v>
      </c>
    </row>
    <row r="52" spans="1:9" ht="0.75" customHeight="1" hidden="1">
      <c r="A52" s="17" t="s">
        <v>110</v>
      </c>
      <c r="B52" s="9"/>
      <c r="C52" s="28"/>
      <c r="D52" s="46">
        <v>78.3</v>
      </c>
      <c r="E52" s="46"/>
      <c r="F52" s="46"/>
      <c r="G52" s="25" t="e">
        <f t="shared" si="7"/>
        <v>#DIV/0!</v>
      </c>
      <c r="H52" s="26">
        <f t="shared" si="6"/>
        <v>0</v>
      </c>
      <c r="I52" s="42" t="e">
        <f t="shared" si="8"/>
        <v>#DIV/0!</v>
      </c>
    </row>
    <row r="53" spans="1:9" ht="15.75" customHeight="1" hidden="1">
      <c r="A53" s="17" t="s">
        <v>111</v>
      </c>
      <c r="B53" s="9"/>
      <c r="C53" s="28"/>
      <c r="D53" s="46"/>
      <c r="E53" s="46"/>
      <c r="F53" s="46"/>
      <c r="G53" s="25" t="e">
        <f t="shared" si="7"/>
        <v>#DIV/0!</v>
      </c>
      <c r="H53" s="26" t="e">
        <f t="shared" si="6"/>
        <v>#DIV/0!</v>
      </c>
      <c r="I53" s="42" t="e">
        <f t="shared" si="8"/>
        <v>#DIV/0!</v>
      </c>
    </row>
    <row r="54" spans="1:9" ht="18.75" customHeight="1" hidden="1">
      <c r="A54" s="18" t="s">
        <v>43</v>
      </c>
      <c r="B54" s="10" t="s">
        <v>53</v>
      </c>
      <c r="C54" s="25"/>
      <c r="D54" s="45">
        <v>0</v>
      </c>
      <c r="E54" s="47">
        <v>0</v>
      </c>
      <c r="F54" s="48">
        <v>0</v>
      </c>
      <c r="G54" s="25" t="e">
        <f t="shared" si="7"/>
        <v>#DIV/0!</v>
      </c>
      <c r="H54" s="26" t="e">
        <f t="shared" si="6"/>
        <v>#DIV/0!</v>
      </c>
      <c r="I54" s="42" t="e">
        <f t="shared" si="8"/>
        <v>#DIV/0!</v>
      </c>
    </row>
    <row r="55" spans="1:9" ht="19.5" customHeight="1">
      <c r="A55" s="17" t="s">
        <v>21</v>
      </c>
      <c r="B55" s="9" t="s">
        <v>41</v>
      </c>
      <c r="C55" s="28">
        <v>1100</v>
      </c>
      <c r="D55" s="46">
        <v>1148.4</v>
      </c>
      <c r="E55" s="46">
        <v>1148.3</v>
      </c>
      <c r="F55" s="46">
        <v>1064.4</v>
      </c>
      <c r="G55" s="25">
        <f t="shared" si="7"/>
        <v>104.39090909090909</v>
      </c>
      <c r="H55" s="26">
        <f t="shared" si="6"/>
        <v>99.99129223267154</v>
      </c>
      <c r="I55" s="42">
        <f t="shared" si="8"/>
        <v>107.8823750469748</v>
      </c>
    </row>
    <row r="56" spans="1:9" ht="13.5" customHeight="1">
      <c r="A56" s="16" t="s">
        <v>16</v>
      </c>
      <c r="B56" s="2">
        <v>211.213</v>
      </c>
      <c r="C56" s="29">
        <v>856.3</v>
      </c>
      <c r="D56" s="47">
        <v>899.6</v>
      </c>
      <c r="E56" s="47">
        <v>899.6</v>
      </c>
      <c r="F56" s="47">
        <v>758.3</v>
      </c>
      <c r="G56" s="25">
        <f t="shared" si="7"/>
        <v>105.05663902837792</v>
      </c>
      <c r="H56" s="26">
        <f t="shared" si="6"/>
        <v>100</v>
      </c>
      <c r="I56" s="42">
        <f t="shared" si="8"/>
        <v>118.63378610048794</v>
      </c>
    </row>
    <row r="57" spans="1:9" ht="12" customHeight="1">
      <c r="A57" s="16" t="s">
        <v>23</v>
      </c>
      <c r="B57" s="2">
        <v>223</v>
      </c>
      <c r="C57" s="29">
        <v>104.8</v>
      </c>
      <c r="D57" s="47">
        <v>123.1</v>
      </c>
      <c r="E57" s="47">
        <v>123.1</v>
      </c>
      <c r="F57" s="47">
        <v>173.6</v>
      </c>
      <c r="G57" s="25">
        <f t="shared" si="7"/>
        <v>117.4618320610687</v>
      </c>
      <c r="H57" s="26">
        <f t="shared" si="6"/>
        <v>100</v>
      </c>
      <c r="I57" s="42">
        <f t="shared" si="8"/>
        <v>70.91013824884791</v>
      </c>
    </row>
    <row r="58" spans="1:9" ht="12" customHeight="1">
      <c r="A58" s="16" t="s">
        <v>44</v>
      </c>
      <c r="B58" s="2"/>
      <c r="C58" s="29">
        <f>C55-C56-C57</f>
        <v>138.90000000000003</v>
      </c>
      <c r="D58" s="47">
        <f>D55-D56-D57</f>
        <v>125.70000000000007</v>
      </c>
      <c r="E58" s="47">
        <f>E55-E56-E57</f>
        <v>125.59999999999994</v>
      </c>
      <c r="F58" s="47">
        <f>F55-F56-F57</f>
        <v>132.50000000000014</v>
      </c>
      <c r="G58" s="25">
        <f t="shared" si="7"/>
        <v>90.42476601871844</v>
      </c>
      <c r="H58" s="26">
        <f t="shared" si="6"/>
        <v>99.92044550517093</v>
      </c>
      <c r="I58" s="42">
        <f t="shared" si="8"/>
        <v>94.79245283018854</v>
      </c>
    </row>
    <row r="59" spans="1:9" ht="12.75">
      <c r="A59" s="23" t="s">
        <v>54</v>
      </c>
      <c r="B59" s="24" t="s">
        <v>93</v>
      </c>
      <c r="C59" s="30">
        <v>5</v>
      </c>
      <c r="D59" s="48">
        <v>2.5</v>
      </c>
      <c r="E59" s="48">
        <v>2.5</v>
      </c>
      <c r="F59" s="48">
        <v>11.4</v>
      </c>
      <c r="G59" s="25">
        <f t="shared" si="7"/>
        <v>50</v>
      </c>
      <c r="H59" s="26">
        <f t="shared" si="6"/>
        <v>100</v>
      </c>
      <c r="I59" s="42">
        <f t="shared" si="8"/>
        <v>21.929824561403507</v>
      </c>
    </row>
    <row r="60" spans="1:9" ht="12.75">
      <c r="A60" s="18" t="s">
        <v>55</v>
      </c>
      <c r="B60" s="10" t="s">
        <v>94</v>
      </c>
      <c r="C60" s="25">
        <v>8.5</v>
      </c>
      <c r="D60" s="45">
        <v>8.5</v>
      </c>
      <c r="E60" s="48">
        <v>8.5</v>
      </c>
      <c r="F60" s="48">
        <v>3.2</v>
      </c>
      <c r="G60" s="25">
        <f t="shared" si="7"/>
        <v>100</v>
      </c>
      <c r="H60" s="26">
        <f t="shared" si="6"/>
        <v>100</v>
      </c>
      <c r="I60" s="42" t="s">
        <v>112</v>
      </c>
    </row>
    <row r="61" spans="1:9" ht="12.75">
      <c r="A61" s="36" t="s">
        <v>105</v>
      </c>
      <c r="B61" s="10" t="s">
        <v>106</v>
      </c>
      <c r="C61" s="25">
        <v>441</v>
      </c>
      <c r="D61" s="45">
        <f>D62+D66</f>
        <v>1323.8</v>
      </c>
      <c r="E61" s="48">
        <f>E62+E66</f>
        <v>1323.8</v>
      </c>
      <c r="F61" s="48"/>
      <c r="G61" s="25" t="s">
        <v>117</v>
      </c>
      <c r="H61" s="26">
        <f t="shared" si="6"/>
        <v>100</v>
      </c>
      <c r="I61" s="42"/>
    </row>
    <row r="62" spans="1:9" ht="12" customHeight="1">
      <c r="A62" s="23" t="s">
        <v>42</v>
      </c>
      <c r="B62" s="6">
        <v>1003</v>
      </c>
      <c r="C62" s="28">
        <f>C64+C65</f>
        <v>441</v>
      </c>
      <c r="D62" s="46">
        <f>D63+D64+D65</f>
        <v>581.3</v>
      </c>
      <c r="E62" s="46">
        <f>E64+E65+E63</f>
        <v>581.3</v>
      </c>
      <c r="F62" s="48">
        <f>F63+F64+F65</f>
        <v>0</v>
      </c>
      <c r="G62" s="25">
        <f t="shared" si="7"/>
        <v>131.81405895691609</v>
      </c>
      <c r="H62" s="26">
        <f t="shared" si="6"/>
        <v>100</v>
      </c>
      <c r="I62" s="42"/>
    </row>
    <row r="63" spans="1:9" ht="22.5" customHeight="1">
      <c r="A63" s="21" t="s">
        <v>116</v>
      </c>
      <c r="B63" s="11"/>
      <c r="C63" s="28"/>
      <c r="D63" s="50">
        <v>109</v>
      </c>
      <c r="E63" s="48">
        <v>109</v>
      </c>
      <c r="F63" s="48"/>
      <c r="G63" s="25"/>
      <c r="H63" s="26">
        <f t="shared" si="6"/>
        <v>100</v>
      </c>
      <c r="I63" s="42"/>
    </row>
    <row r="64" spans="1:9" ht="12" customHeight="1">
      <c r="A64" s="21" t="s">
        <v>62</v>
      </c>
      <c r="B64" s="11"/>
      <c r="C64" s="32">
        <v>441</v>
      </c>
      <c r="D64" s="54">
        <v>247.6</v>
      </c>
      <c r="E64" s="50">
        <v>247.6</v>
      </c>
      <c r="F64" s="50"/>
      <c r="G64" s="25">
        <f t="shared" si="7"/>
        <v>56.14512471655328</v>
      </c>
      <c r="H64" s="26">
        <f t="shared" si="6"/>
        <v>100</v>
      </c>
      <c r="I64" s="42"/>
    </row>
    <row r="65" spans="1:9" ht="22.5" customHeight="1">
      <c r="A65" s="16" t="s">
        <v>115</v>
      </c>
      <c r="B65" s="11"/>
      <c r="C65" s="29"/>
      <c r="D65" s="47">
        <v>224.7</v>
      </c>
      <c r="E65" s="47">
        <v>224.7</v>
      </c>
      <c r="F65" s="47"/>
      <c r="G65" s="25"/>
      <c r="H65" s="26">
        <f t="shared" si="6"/>
        <v>100</v>
      </c>
      <c r="I65" s="42"/>
    </row>
    <row r="66" spans="1:9" ht="12" customHeight="1">
      <c r="A66" s="23" t="s">
        <v>107</v>
      </c>
      <c r="B66" s="24" t="s">
        <v>108</v>
      </c>
      <c r="C66" s="29"/>
      <c r="D66" s="47">
        <v>742.5</v>
      </c>
      <c r="E66" s="47">
        <v>742.5</v>
      </c>
      <c r="F66" s="47"/>
      <c r="G66" s="25"/>
      <c r="H66" s="26">
        <f t="shared" si="6"/>
        <v>100</v>
      </c>
      <c r="I66" s="42"/>
    </row>
    <row r="67" spans="1:9" ht="15" customHeight="1">
      <c r="A67" s="19" t="s">
        <v>18</v>
      </c>
      <c r="B67" s="8"/>
      <c r="C67" s="33">
        <f>C41+C45+C46+C49+C51+C54+C55+C59+C60+C62</f>
        <v>2850.1</v>
      </c>
      <c r="D67" s="51">
        <f>D41+D45+D46+D49+D51+D54+D55+D59+D60+D48+D61</f>
        <v>5483.000000000001</v>
      </c>
      <c r="E67" s="51">
        <f>E41+E45+E46+E49+E51+E54+E55+E59+E60+E62+E66+E48</f>
        <v>5482.599999999999</v>
      </c>
      <c r="F67" s="51">
        <f>F41+F45+F46+F49+F51+F54+F55+F59+F60+F62</f>
        <v>5435.499999999999</v>
      </c>
      <c r="G67" s="25">
        <f>E67/C67*100</f>
        <v>192.36518016911685</v>
      </c>
      <c r="H67" s="26">
        <f t="shared" si="6"/>
        <v>99.99270472369139</v>
      </c>
      <c r="I67" s="42">
        <f>E67/F67*100</f>
        <v>100.86652561861835</v>
      </c>
    </row>
    <row r="68" spans="1:9" ht="24.75" customHeight="1">
      <c r="A68" s="18" t="s">
        <v>45</v>
      </c>
      <c r="B68" s="12"/>
      <c r="C68" s="33">
        <f>C39-C67</f>
        <v>-0.04999999999972715</v>
      </c>
      <c r="D68" s="51">
        <f>D39-D67</f>
        <v>-77.40000000000146</v>
      </c>
      <c r="E68" s="51">
        <f>E39-E67</f>
        <v>-56.29999999999927</v>
      </c>
      <c r="F68" s="51">
        <f>F39-F67</f>
        <v>-158.39999999999964</v>
      </c>
      <c r="G68" s="25"/>
      <c r="H68" s="34"/>
      <c r="I68" s="35"/>
    </row>
    <row r="69" spans="1:9" ht="16.5" customHeight="1">
      <c r="A69" t="s">
        <v>48</v>
      </c>
      <c r="C69" s="61" t="s">
        <v>49</v>
      </c>
      <c r="D69" s="61"/>
      <c r="E69" s="61"/>
      <c r="F69" s="52"/>
      <c r="G69" s="39"/>
      <c r="H69" s="40"/>
      <c r="I69" s="41"/>
    </row>
    <row r="70" ht="12.75">
      <c r="F70" s="53"/>
    </row>
    <row r="71" spans="1:6" ht="11.25" customHeight="1">
      <c r="A71" s="22" t="s">
        <v>109</v>
      </c>
      <c r="B71" s="22"/>
      <c r="C71" s="20"/>
      <c r="D71" s="53"/>
      <c r="E71" s="53"/>
      <c r="F71" s="53"/>
    </row>
    <row r="72" spans="3:6" ht="12.75" hidden="1">
      <c r="C72" s="61"/>
      <c r="D72" s="61"/>
      <c r="E72" s="61"/>
      <c r="F72" s="53"/>
    </row>
    <row r="73" spans="3:6" ht="12.75">
      <c r="C73" s="20"/>
      <c r="D73" s="53"/>
      <c r="E73" s="53"/>
      <c r="F73" s="53"/>
    </row>
    <row r="74" spans="3:6" ht="12.75">
      <c r="C74" s="20"/>
      <c r="D74" s="53"/>
      <c r="E74" s="53"/>
      <c r="F74" s="53"/>
    </row>
    <row r="75" ht="12.75">
      <c r="A75" s="22"/>
    </row>
  </sheetData>
  <mergeCells count="4">
    <mergeCell ref="A1:I1"/>
    <mergeCell ref="G2:H2"/>
    <mergeCell ref="C69:E69"/>
    <mergeCell ref="C72:E72"/>
  </mergeCells>
  <printOptions/>
  <pageMargins left="1.1811023622047245" right="0.984251968503937" top="0.98425196850393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2012-01-31T08:47:03Z</cp:lastPrinted>
  <dcterms:created xsi:type="dcterms:W3CDTF">2006-03-13T07:15:44Z</dcterms:created>
  <dcterms:modified xsi:type="dcterms:W3CDTF">2012-03-11T10:04:13Z</dcterms:modified>
  <cp:category/>
  <cp:version/>
  <cp:contentType/>
  <cp:contentStatus/>
</cp:coreProperties>
</file>