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11340" windowHeight="6540" activeTab="0"/>
  </bookViews>
  <sheets>
    <sheet name="на 01.06" sheetId="1" r:id="rId1"/>
  </sheets>
  <definedNames/>
  <calcPr fullCalcOnLoad="1"/>
</workbook>
</file>

<file path=xl/sharedStrings.xml><?xml version="1.0" encoding="utf-8"?>
<sst xmlns="http://schemas.openxmlformats.org/spreadsheetml/2006/main" count="115" uniqueCount="114">
  <si>
    <t>Наименование</t>
  </si>
  <si>
    <t>1. ДОХОДЫ</t>
  </si>
  <si>
    <t>НАЛОГИ НА ПРИБЫЛЬ,ДОХОДЫ</t>
  </si>
  <si>
    <t>Налог на доходы с физических лиц</t>
  </si>
  <si>
    <t>НАЛОГИ НА СОВОКУПНЫЙ ДОХОД</t>
  </si>
  <si>
    <t>Единый сельскохозяйственный налог</t>
  </si>
  <si>
    <t>НАЛОГИ НА ИМУЩЕСТВО</t>
  </si>
  <si>
    <t>Налог на имущество с физических лиц</t>
  </si>
  <si>
    <t>Земельный налог по ставке 0,3%</t>
  </si>
  <si>
    <t>Земельный налог по ставке 1,5%</t>
  </si>
  <si>
    <t>ДОХОДЫ ОТ ИСПОЛЬЗОВАНИЯ ИМУ-ЩЕСТВА,НАХОДЯЩЕГОСЯ В ГОСУ-ДАРСТВЕННОЙ И МУНИЦИПАЛЬНОЙ СОБСТВЕННОСТИ</t>
  </si>
  <si>
    <t>БЕЗВОЗМЕЗДНЫЕ ПОСТУПЛЕНИЯ</t>
  </si>
  <si>
    <t>ДОХОДЫ ОТ ПРЕДПРИНИМАТ. И ИНОЙ ПРИНОСЯЩЕЙ ДОХОД ДЕЯТЕЛЬНОСТИ</t>
  </si>
  <si>
    <t xml:space="preserve">         ИТОГО ДОХОДОВ</t>
  </si>
  <si>
    <t>2. РАСХОДЫ</t>
  </si>
  <si>
    <t>Общегосударственные вопросы</t>
  </si>
  <si>
    <t xml:space="preserve"> -ФОТ с начислениями</t>
  </si>
  <si>
    <t xml:space="preserve"> -матзатраты</t>
  </si>
  <si>
    <t xml:space="preserve">            ИТОГО РАСХОДОВ</t>
  </si>
  <si>
    <t xml:space="preserve"> -НАЛОГОВЫЕ ДОХОДЫ</t>
  </si>
  <si>
    <t xml:space="preserve"> -НЕНАЛОГОВЫЕ ДОХОДЫ</t>
  </si>
  <si>
    <t>Культура и средства массовой информации</t>
  </si>
  <si>
    <t xml:space="preserve"> -Земельный налог, всего</t>
  </si>
  <si>
    <t xml:space="preserve"> -коммунальные услуги</t>
  </si>
  <si>
    <t>(тыс.руб.)</t>
  </si>
  <si>
    <t>Взаимные расчеты</t>
  </si>
  <si>
    <t>Бюджетная классификация</t>
  </si>
  <si>
    <t>000 101 00000 00 0000 000</t>
  </si>
  <si>
    <t>000 105 00000 00 0000 000</t>
  </si>
  <si>
    <t>000 106 00000 00 0000 000</t>
  </si>
  <si>
    <t>182 106 01030 10 1000 110</t>
  </si>
  <si>
    <t>000 106 06000 00 0000 000</t>
  </si>
  <si>
    <t>182 106 06013 10 1000 110</t>
  </si>
  <si>
    <t>182 106 06023 10 1000 110</t>
  </si>
  <si>
    <t>000 111 00000 00 0000 000</t>
  </si>
  <si>
    <t>000 200 00000 00 0000 000</t>
  </si>
  <si>
    <t>993 202 01001 10 0000 151</t>
  </si>
  <si>
    <t>000 300 00000 00 0000 000</t>
  </si>
  <si>
    <t>Национальная безопасность и правоохранит. деятельность</t>
  </si>
  <si>
    <t>0310</t>
  </si>
  <si>
    <t>0801</t>
  </si>
  <si>
    <t>Социальное обеспечение населения</t>
  </si>
  <si>
    <t>Охрана окружающей среды</t>
  </si>
  <si>
    <t>Результат исполнения бюджета (дефицит "-", профицит"+")</t>
  </si>
  <si>
    <t xml:space="preserve">  Дотации бюджетам на выравнивание уровня бюджетной обеспеченности</t>
  </si>
  <si>
    <t>% исп.к уточ.   плану</t>
  </si>
  <si>
    <t>Начальник финансового отдела</t>
  </si>
  <si>
    <t>И.Г. Васильева</t>
  </si>
  <si>
    <t>0203</t>
  </si>
  <si>
    <t>0412</t>
  </si>
  <si>
    <t>Др.вопросы в обл. нац. экономики</t>
  </si>
  <si>
    <t>Др.вопросы в обл. культуры</t>
  </si>
  <si>
    <t>Физическая культура и спорт</t>
  </si>
  <si>
    <t>182 101 02000 01 0000 110</t>
  </si>
  <si>
    <t>182 105 03000 01 0000 110</t>
  </si>
  <si>
    <t>993 202 03015 10 0000 151</t>
  </si>
  <si>
    <t>Доходы, получаемые в виде арендной платы, а т.же средства от продажи права на заключ.договоров аренды за земли, находящ.     в собственности поселений</t>
  </si>
  <si>
    <t>993 202 01003 10 0000 151</t>
  </si>
  <si>
    <t>Дотации бюджетам поселений на поддержку мер по обеспечению сбалансированности бюджетов</t>
  </si>
  <si>
    <t>% исп.к утв. плану</t>
  </si>
  <si>
    <t>993 111 05010 10 0000 120</t>
  </si>
  <si>
    <t>ГОСУДАРСТВЕННАЯ ПОШЛИНА</t>
  </si>
  <si>
    <t>993 108 04020 01 0000 110</t>
  </si>
  <si>
    <t>Субсидии бюджетам поселений на обеспечение жильем молодых семей</t>
  </si>
  <si>
    <t>993 202 02008 10 0000 151</t>
  </si>
  <si>
    <t>Прочие субсидии бюджетам поселений (на содержание автомобильных дорог общего пользования)</t>
  </si>
  <si>
    <t>993 202 02999 10 0000 151</t>
  </si>
  <si>
    <t>Прочие неналоговые доходы</t>
  </si>
  <si>
    <t>993 117 05050 10 0000 180</t>
  </si>
  <si>
    <t xml:space="preserve">  Субвенции бюджетам поселений на выполнение передаваемых полномочий</t>
  </si>
  <si>
    <t>993 202 02024 10 0000 151</t>
  </si>
  <si>
    <t>Доходы от продажи земельных участков, наход. в собственности поселений</t>
  </si>
  <si>
    <t>993 114 06014 10 0000 420</t>
  </si>
  <si>
    <t>Задолженность по отмененным налогам</t>
  </si>
  <si>
    <t>182 109 04050 10 1000 110</t>
  </si>
  <si>
    <t xml:space="preserve">Национальная оборона </t>
  </si>
  <si>
    <t>Прочие межбюджетные трансферты, передаваемые бюджетам поселений</t>
  </si>
  <si>
    <t>993 202 04999 10 0000 151</t>
  </si>
  <si>
    <t>Субвенции пос.на осущ.полномочий по первичному воинскому учету</t>
  </si>
  <si>
    <t>0500</t>
  </si>
  <si>
    <t>Жилищно-коммунальное хозяйство</t>
  </si>
  <si>
    <t>Субсидии бюджетам поселений на обеспечение жильем граждан РФ, проживающих в сельской местности</t>
  </si>
  <si>
    <t>993 202 02085 10 0000 151</t>
  </si>
  <si>
    <t>Социальное развитие села жилье гражданам</t>
  </si>
  <si>
    <t>993 111 05035 10 0000 120</t>
  </si>
  <si>
    <t>Доходы от сдачи в аренду имущества</t>
  </si>
  <si>
    <t>0804</t>
  </si>
  <si>
    <t>1100</t>
  </si>
  <si>
    <t>0100</t>
  </si>
  <si>
    <t>Благоустройство</t>
  </si>
  <si>
    <t>Коммунальное хозяйство</t>
  </si>
  <si>
    <t>0503</t>
  </si>
  <si>
    <t>Субсидии бюджетам поселений на реализацию федеральных целевых программ</t>
  </si>
  <si>
    <t>993 202 02051 10 0000 151</t>
  </si>
  <si>
    <t xml:space="preserve">Утверж. план на 2012 г </t>
  </si>
  <si>
    <t>Уточ.     план на 2012 г</t>
  </si>
  <si>
    <t xml:space="preserve">% исп. 2012 к 2011 г. </t>
  </si>
  <si>
    <t>ПРОЧИЕ БЕЗВОЗМЕЗДНЫЕ ПОСТУПЛЕНИЯ</t>
  </si>
  <si>
    <t>Прочие безвозмездные поступления в бюджеты поселений</t>
  </si>
  <si>
    <t>000 207 00000 00 0000 180</t>
  </si>
  <si>
    <t>993 207 05000 10 0000 180</t>
  </si>
  <si>
    <t>0600</t>
  </si>
  <si>
    <t>Прочие доходы от компенсации затрат бюджетов поселений</t>
  </si>
  <si>
    <t>993 113 02995 10 0000 130</t>
  </si>
  <si>
    <t>0409</t>
  </si>
  <si>
    <t>Дорожное хозяйство</t>
  </si>
  <si>
    <t>0502</t>
  </si>
  <si>
    <t xml:space="preserve">  - Соц. Выплаты молодым семьям (прог."Жилище")</t>
  </si>
  <si>
    <t>Исполнено на 01.06.12</t>
  </si>
  <si>
    <t>Исполнено на 01.06.11</t>
  </si>
  <si>
    <t>АНАЛИЗ ИСПОЛНЕНИЯ БЮДЖЕТА  Н.Ч.СЮРБЕЕВСКОГО  ПОСЕЛЕНИЯ НА 01.06.2012 г.</t>
  </si>
  <si>
    <t>св. 3р.</t>
  </si>
  <si>
    <t>св. 2р.</t>
  </si>
  <si>
    <t>св. 4р.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</si>
</sst>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12">
    <font>
      <sz val="10"/>
      <name val="Arial Cyr"/>
      <family val="0"/>
    </font>
    <font>
      <b/>
      <sz val="8"/>
      <name val="Arial Cyr"/>
      <family val="2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2"/>
    </font>
    <font>
      <b/>
      <u val="single"/>
      <sz val="10"/>
      <name val="Arial Cyr"/>
      <family val="2"/>
    </font>
    <font>
      <sz val="9"/>
      <name val="Arial Cyr"/>
      <family val="2"/>
    </font>
    <font>
      <b/>
      <i/>
      <sz val="9"/>
      <name val="Arial Cyr"/>
      <family val="2"/>
    </font>
    <font>
      <b/>
      <sz val="9"/>
      <name val="Arial Cyr"/>
      <family val="2"/>
    </font>
    <font>
      <b/>
      <sz val="12"/>
      <name val="Arial Cyr"/>
      <family val="0"/>
    </font>
    <font>
      <i/>
      <sz val="8"/>
      <name val="Arial Cyr"/>
      <family val="0"/>
    </font>
    <font>
      <b/>
      <i/>
      <sz val="8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164" fontId="2" fillId="0" borderId="0" xfId="0" applyNumberFormat="1" applyFont="1" applyBorder="1" applyAlignment="1">
      <alignment horizontal="right"/>
    </xf>
    <xf numFmtId="164" fontId="5" fillId="0" borderId="0" xfId="0" applyNumberFormat="1" applyFont="1" applyBorder="1" applyAlignment="1">
      <alignment horizontal="left"/>
    </xf>
    <xf numFmtId="0" fontId="10" fillId="0" borderId="0" xfId="0" applyFont="1" applyAlignment="1">
      <alignment/>
    </xf>
    <xf numFmtId="0" fontId="8" fillId="0" borderId="1" xfId="0" applyFont="1" applyBorder="1" applyAlignment="1">
      <alignment horizontal="left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right"/>
    </xf>
    <xf numFmtId="165" fontId="2" fillId="0" borderId="1" xfId="0" applyNumberFormat="1" applyFont="1" applyBorder="1" applyAlignment="1">
      <alignment/>
    </xf>
    <xf numFmtId="165" fontId="2" fillId="0" borderId="1" xfId="0" applyNumberFormat="1" applyFont="1" applyBorder="1" applyAlignment="1">
      <alignment/>
    </xf>
    <xf numFmtId="165" fontId="4" fillId="0" borderId="1" xfId="0" applyNumberFormat="1" applyFont="1" applyBorder="1" applyAlignment="1">
      <alignment horizontal="right"/>
    </xf>
    <xf numFmtId="165" fontId="0" fillId="0" borderId="1" xfId="0" applyNumberFormat="1" applyFont="1" applyBorder="1" applyAlignment="1">
      <alignment horizontal="right"/>
    </xf>
    <xf numFmtId="165" fontId="2" fillId="0" borderId="1" xfId="0" applyNumberFormat="1" applyFont="1" applyBorder="1" applyAlignment="1">
      <alignment horizontal="right"/>
    </xf>
    <xf numFmtId="165" fontId="5" fillId="0" borderId="1" xfId="0" applyNumberFormat="1" applyFont="1" applyBorder="1" applyAlignment="1">
      <alignment horizontal="left"/>
    </xf>
    <xf numFmtId="165" fontId="0" fillId="0" borderId="1" xfId="0" applyNumberFormat="1" applyBorder="1" applyAlignment="1">
      <alignment/>
    </xf>
    <xf numFmtId="0" fontId="7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0" fillId="0" borderId="0" xfId="0" applyFill="1" applyAlignment="1">
      <alignment/>
    </xf>
    <xf numFmtId="0" fontId="6" fillId="0" borderId="1" xfId="0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right"/>
    </xf>
    <xf numFmtId="165" fontId="4" fillId="0" borderId="1" xfId="0" applyNumberFormat="1" applyFont="1" applyFill="1" applyBorder="1" applyAlignment="1">
      <alignment horizontal="right"/>
    </xf>
    <xf numFmtId="165" fontId="0" fillId="0" borderId="1" xfId="0" applyNumberFormat="1" applyFont="1" applyFill="1" applyBorder="1" applyAlignment="1">
      <alignment horizontal="right"/>
    </xf>
    <xf numFmtId="165" fontId="2" fillId="0" borderId="1" xfId="0" applyNumberFormat="1" applyFont="1" applyFill="1" applyBorder="1" applyAlignment="1">
      <alignment horizontal="right"/>
    </xf>
    <xf numFmtId="165" fontId="5" fillId="0" borderId="1" xfId="0" applyNumberFormat="1" applyFont="1" applyFill="1" applyBorder="1" applyAlignment="1">
      <alignment horizontal="right"/>
    </xf>
    <xf numFmtId="164" fontId="5" fillId="0" borderId="0" xfId="0" applyNumberFormat="1" applyFont="1" applyFill="1" applyBorder="1" applyAlignment="1">
      <alignment horizontal="right"/>
    </xf>
    <xf numFmtId="0" fontId="0" fillId="0" borderId="0" xfId="0" applyFill="1" applyAlignment="1">
      <alignment horizontal="center"/>
    </xf>
    <xf numFmtId="0" fontId="11" fillId="0" borderId="1" xfId="0" applyFont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 wrapText="1"/>
    </xf>
    <xf numFmtId="165" fontId="4" fillId="2" borderId="1" xfId="0" applyNumberFormat="1" applyFont="1" applyFill="1" applyBorder="1" applyAlignment="1">
      <alignment horizontal="right"/>
    </xf>
    <xf numFmtId="165" fontId="2" fillId="2" borderId="1" xfId="0" applyNumberFormat="1" applyFont="1" applyFill="1" applyBorder="1" applyAlignment="1">
      <alignment/>
    </xf>
    <xf numFmtId="165" fontId="2" fillId="2" borderId="1" xfId="0" applyNumberFormat="1" applyFont="1" applyFill="1" applyBorder="1" applyAlignment="1">
      <alignment horizontal="right"/>
    </xf>
    <xf numFmtId="0" fontId="0" fillId="2" borderId="0" xfId="0" applyFill="1" applyAlignment="1">
      <alignment/>
    </xf>
    <xf numFmtId="165" fontId="2" fillId="2" borderId="1" xfId="0" applyNumberFormat="1" applyFont="1" applyFill="1" applyBorder="1" applyAlignment="1">
      <alignment/>
    </xf>
    <xf numFmtId="0" fontId="9" fillId="0" borderId="0" xfId="0" applyFont="1" applyFill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7"/>
  <sheetViews>
    <sheetView tabSelected="1" workbookViewId="0" topLeftCell="A1">
      <selection activeCell="C19" sqref="C19"/>
    </sheetView>
  </sheetViews>
  <sheetFormatPr defaultColWidth="9.00390625" defaultRowHeight="12.75"/>
  <cols>
    <col min="1" max="1" width="32.625" style="0" customWidth="1"/>
    <col min="2" max="2" width="23.125" style="0" customWidth="1"/>
    <col min="3" max="3" width="7.625" style="40" customWidth="1"/>
    <col min="4" max="4" width="7.25390625" style="40" customWidth="1"/>
    <col min="5" max="5" width="7.875" style="40" customWidth="1"/>
    <col min="6" max="6" width="7.75390625" style="40" customWidth="1"/>
    <col min="7" max="7" width="5.875" style="0" customWidth="1"/>
    <col min="8" max="8" width="5.75390625" style="0" customWidth="1"/>
    <col min="9" max="9" width="6.375" style="0" customWidth="1"/>
  </cols>
  <sheetData>
    <row r="1" spans="1:9" s="40" customFormat="1" ht="16.5" customHeight="1">
      <c r="A1" s="57" t="s">
        <v>110</v>
      </c>
      <c r="B1" s="57"/>
      <c r="C1" s="57"/>
      <c r="D1" s="57"/>
      <c r="E1" s="57"/>
      <c r="F1" s="57"/>
      <c r="G1" s="57"/>
      <c r="H1" s="57"/>
      <c r="I1" s="57"/>
    </row>
    <row r="2" spans="7:8" ht="11.25" customHeight="1">
      <c r="G2" s="58" t="s">
        <v>24</v>
      </c>
      <c r="H2" s="58"/>
    </row>
    <row r="3" spans="1:9" ht="52.5" customHeight="1">
      <c r="A3" s="1" t="s">
        <v>0</v>
      </c>
      <c r="B3" s="1" t="s">
        <v>26</v>
      </c>
      <c r="C3" s="41" t="s">
        <v>94</v>
      </c>
      <c r="D3" s="41" t="s">
        <v>95</v>
      </c>
      <c r="E3" s="41" t="s">
        <v>108</v>
      </c>
      <c r="F3" s="41" t="s">
        <v>109</v>
      </c>
      <c r="G3" s="2" t="s">
        <v>59</v>
      </c>
      <c r="H3" s="2" t="s">
        <v>45</v>
      </c>
      <c r="I3" s="2" t="s">
        <v>96</v>
      </c>
    </row>
    <row r="4" spans="1:9" ht="12" customHeight="1">
      <c r="A4" s="3" t="s">
        <v>1</v>
      </c>
      <c r="B4" s="4"/>
      <c r="C4" s="42">
        <f>C5+C18</f>
        <v>478.7</v>
      </c>
      <c r="D4" s="42">
        <f>D5+D18</f>
        <v>493.9</v>
      </c>
      <c r="E4" s="42">
        <f>E5+E18</f>
        <v>103.4</v>
      </c>
      <c r="F4" s="42">
        <f>F5+F18</f>
        <v>108.3</v>
      </c>
      <c r="G4" s="25">
        <f aca="true" t="shared" si="0" ref="G4:G60">E4/C4*100</f>
        <v>21.600167119281387</v>
      </c>
      <c r="H4" s="26">
        <f aca="true" t="shared" si="1" ref="H4:H60">E4/D4*100</f>
        <v>20.93541202672606</v>
      </c>
      <c r="I4" s="27">
        <f aca="true" t="shared" si="2" ref="I4:I60">E4*100/F4</f>
        <v>95.47553093259465</v>
      </c>
    </row>
    <row r="5" spans="1:9" ht="12.75">
      <c r="A5" s="12" t="s">
        <v>19</v>
      </c>
      <c r="B5" s="4"/>
      <c r="C5" s="42">
        <f>C6+C8+C10+C17</f>
        <v>444.7</v>
      </c>
      <c r="D5" s="42">
        <f>D6+D8+D10+D17</f>
        <v>444.7</v>
      </c>
      <c r="E5" s="42">
        <f>E6+E8+E10+E17+E16</f>
        <v>74.5</v>
      </c>
      <c r="F5" s="42">
        <f>F6+F8+F10+F17+F16</f>
        <v>100.8</v>
      </c>
      <c r="G5" s="25">
        <f t="shared" si="0"/>
        <v>16.752867101416687</v>
      </c>
      <c r="H5" s="26">
        <f t="shared" si="1"/>
        <v>16.752867101416687</v>
      </c>
      <c r="I5" s="27">
        <f t="shared" si="2"/>
        <v>73.90873015873017</v>
      </c>
    </row>
    <row r="6" spans="1:9" ht="12.75">
      <c r="A6" s="13" t="s">
        <v>2</v>
      </c>
      <c r="B6" s="5" t="s">
        <v>27</v>
      </c>
      <c r="C6" s="43">
        <f>C7</f>
        <v>173.5</v>
      </c>
      <c r="D6" s="43">
        <f>D7</f>
        <v>173.5</v>
      </c>
      <c r="E6" s="43">
        <f>E7</f>
        <v>47</v>
      </c>
      <c r="F6" s="43">
        <f>F7</f>
        <v>45.5</v>
      </c>
      <c r="G6" s="25">
        <f t="shared" si="0"/>
        <v>27.089337175792505</v>
      </c>
      <c r="H6" s="26">
        <f t="shared" si="1"/>
        <v>27.089337175792505</v>
      </c>
      <c r="I6" s="27">
        <f t="shared" si="2"/>
        <v>103.2967032967033</v>
      </c>
    </row>
    <row r="7" spans="1:9" ht="12.75">
      <c r="A7" s="14" t="s">
        <v>3</v>
      </c>
      <c r="B7" s="1" t="s">
        <v>53</v>
      </c>
      <c r="C7" s="44">
        <v>173.5</v>
      </c>
      <c r="D7" s="44">
        <v>173.5</v>
      </c>
      <c r="E7" s="44">
        <v>47</v>
      </c>
      <c r="F7" s="44">
        <v>45.5</v>
      </c>
      <c r="G7" s="25">
        <f t="shared" si="0"/>
        <v>27.089337175792505</v>
      </c>
      <c r="H7" s="26">
        <f t="shared" si="1"/>
        <v>27.089337175792505</v>
      </c>
      <c r="I7" s="27">
        <f t="shared" si="2"/>
        <v>103.2967032967033</v>
      </c>
    </row>
    <row r="8" spans="1:9" ht="12.75">
      <c r="A8" s="13" t="s">
        <v>4</v>
      </c>
      <c r="B8" s="5" t="s">
        <v>28</v>
      </c>
      <c r="C8" s="43">
        <f>C9</f>
        <v>15.1</v>
      </c>
      <c r="D8" s="43">
        <f>D9</f>
        <v>15.1</v>
      </c>
      <c r="E8" s="43">
        <f>E9</f>
        <v>4.9</v>
      </c>
      <c r="F8" s="43">
        <f>F9</f>
        <v>12.8</v>
      </c>
      <c r="G8" s="25">
        <f t="shared" si="0"/>
        <v>32.450331125827816</v>
      </c>
      <c r="H8" s="26">
        <f t="shared" si="1"/>
        <v>32.450331125827816</v>
      </c>
      <c r="I8" s="27">
        <f t="shared" si="2"/>
        <v>38.28125</v>
      </c>
    </row>
    <row r="9" spans="1:9" ht="12.75" customHeight="1">
      <c r="A9" s="15" t="s">
        <v>5</v>
      </c>
      <c r="B9" s="2" t="s">
        <v>54</v>
      </c>
      <c r="C9" s="44">
        <v>15.1</v>
      </c>
      <c r="D9" s="44">
        <v>15.1</v>
      </c>
      <c r="E9" s="44">
        <v>4.9</v>
      </c>
      <c r="F9" s="44">
        <v>12.8</v>
      </c>
      <c r="G9" s="25">
        <f t="shared" si="0"/>
        <v>32.450331125827816</v>
      </c>
      <c r="H9" s="26">
        <f t="shared" si="1"/>
        <v>32.450331125827816</v>
      </c>
      <c r="I9" s="27">
        <f t="shared" si="2"/>
        <v>38.28125</v>
      </c>
    </row>
    <row r="10" spans="1:9" ht="17.25" customHeight="1">
      <c r="A10" s="16" t="s">
        <v>6</v>
      </c>
      <c r="B10" s="6" t="s">
        <v>29</v>
      </c>
      <c r="C10" s="43">
        <f>C11+C12</f>
        <v>217.1</v>
      </c>
      <c r="D10" s="43">
        <f>D11+D12</f>
        <v>217.1</v>
      </c>
      <c r="E10" s="43">
        <f>E11+E12</f>
        <v>6.1000000000000005</v>
      </c>
      <c r="F10" s="43">
        <f>F11+F12</f>
        <v>6.2</v>
      </c>
      <c r="G10" s="25">
        <f t="shared" si="0"/>
        <v>2.8097650852141873</v>
      </c>
      <c r="H10" s="26">
        <f t="shared" si="1"/>
        <v>2.8097650852141873</v>
      </c>
      <c r="I10" s="27">
        <f t="shared" si="2"/>
        <v>98.38709677419355</v>
      </c>
    </row>
    <row r="11" spans="1:9" ht="15.75" customHeight="1">
      <c r="A11" s="15" t="s">
        <v>7</v>
      </c>
      <c r="B11" s="2" t="s">
        <v>30</v>
      </c>
      <c r="C11" s="44">
        <v>64.4</v>
      </c>
      <c r="D11" s="44">
        <v>64.4</v>
      </c>
      <c r="E11" s="44">
        <v>0.2</v>
      </c>
      <c r="F11" s="44">
        <v>1.3</v>
      </c>
      <c r="G11" s="25">
        <f t="shared" si="0"/>
        <v>0.3105590062111801</v>
      </c>
      <c r="H11" s="26">
        <f t="shared" si="1"/>
        <v>0.3105590062111801</v>
      </c>
      <c r="I11" s="27">
        <f t="shared" si="2"/>
        <v>15.384615384615383</v>
      </c>
    </row>
    <row r="12" spans="1:9" ht="14.25" customHeight="1">
      <c r="A12" s="16" t="s">
        <v>22</v>
      </c>
      <c r="B12" s="6" t="s">
        <v>31</v>
      </c>
      <c r="C12" s="45">
        <f>C13+C14</f>
        <v>152.7</v>
      </c>
      <c r="D12" s="45">
        <f>D13+D14</f>
        <v>152.7</v>
      </c>
      <c r="E12" s="45">
        <f>E13+E14</f>
        <v>5.9</v>
      </c>
      <c r="F12" s="45">
        <f>F13+F14</f>
        <v>4.9</v>
      </c>
      <c r="G12" s="25">
        <f t="shared" si="0"/>
        <v>3.8637851997380492</v>
      </c>
      <c r="H12" s="26">
        <f t="shared" si="1"/>
        <v>3.8637851997380492</v>
      </c>
      <c r="I12" s="27">
        <f t="shared" si="2"/>
        <v>120.40816326530611</v>
      </c>
    </row>
    <row r="13" spans="1:9" ht="12.75" customHeight="1">
      <c r="A13" s="15" t="s">
        <v>8</v>
      </c>
      <c r="B13" s="2" t="s">
        <v>32</v>
      </c>
      <c r="C13" s="44">
        <v>143.7</v>
      </c>
      <c r="D13" s="44">
        <v>143.7</v>
      </c>
      <c r="E13" s="44">
        <v>1.5</v>
      </c>
      <c r="F13" s="44">
        <v>1.1</v>
      </c>
      <c r="G13" s="25">
        <f t="shared" si="0"/>
        <v>1.0438413361169103</v>
      </c>
      <c r="H13" s="26">
        <f t="shared" si="1"/>
        <v>1.0438413361169103</v>
      </c>
      <c r="I13" s="27">
        <f t="shared" si="2"/>
        <v>136.36363636363635</v>
      </c>
    </row>
    <row r="14" spans="1:9" ht="12" customHeight="1">
      <c r="A14" s="15" t="s">
        <v>9</v>
      </c>
      <c r="B14" s="2" t="s">
        <v>33</v>
      </c>
      <c r="C14" s="44">
        <v>9</v>
      </c>
      <c r="D14" s="44">
        <v>9</v>
      </c>
      <c r="E14" s="44">
        <v>4.4</v>
      </c>
      <c r="F14" s="44">
        <v>3.8</v>
      </c>
      <c r="G14" s="25">
        <f t="shared" si="0"/>
        <v>48.88888888888889</v>
      </c>
      <c r="H14" s="26">
        <f t="shared" si="1"/>
        <v>48.88888888888889</v>
      </c>
      <c r="I14" s="27">
        <f t="shared" si="2"/>
        <v>115.78947368421055</v>
      </c>
    </row>
    <row r="15" spans="1:9" ht="0.75" customHeight="1">
      <c r="A15" s="15"/>
      <c r="B15" s="2"/>
      <c r="C15" s="44"/>
      <c r="D15" s="44"/>
      <c r="E15" s="44"/>
      <c r="F15" s="44"/>
      <c r="G15" s="25" t="e">
        <f t="shared" si="0"/>
        <v>#DIV/0!</v>
      </c>
      <c r="H15" s="26" t="e">
        <f t="shared" si="1"/>
        <v>#DIV/0!</v>
      </c>
      <c r="I15" s="27" t="e">
        <f t="shared" si="2"/>
        <v>#DIV/0!</v>
      </c>
    </row>
    <row r="16" spans="1:9" ht="0.75" customHeight="1">
      <c r="A16" s="36" t="s">
        <v>73</v>
      </c>
      <c r="B16" s="2" t="s">
        <v>74</v>
      </c>
      <c r="C16" s="44"/>
      <c r="D16" s="44"/>
      <c r="E16" s="44">
        <v>0</v>
      </c>
      <c r="F16" s="44">
        <v>0</v>
      </c>
      <c r="G16" s="25" t="e">
        <f t="shared" si="0"/>
        <v>#DIV/0!</v>
      </c>
      <c r="H16" s="26" t="e">
        <f t="shared" si="1"/>
        <v>#DIV/0!</v>
      </c>
      <c r="I16" s="27" t="e">
        <f t="shared" si="2"/>
        <v>#DIV/0!</v>
      </c>
    </row>
    <row r="17" spans="1:9" ht="15.75" customHeight="1">
      <c r="A17" s="33" t="s">
        <v>61</v>
      </c>
      <c r="B17" s="2" t="s">
        <v>62</v>
      </c>
      <c r="C17" s="44">
        <v>39</v>
      </c>
      <c r="D17" s="44">
        <v>39</v>
      </c>
      <c r="E17" s="44">
        <v>16.5</v>
      </c>
      <c r="F17" s="44">
        <v>36.3</v>
      </c>
      <c r="G17" s="25">
        <f t="shared" si="0"/>
        <v>42.30769230769231</v>
      </c>
      <c r="H17" s="26">
        <f t="shared" si="1"/>
        <v>42.30769230769231</v>
      </c>
      <c r="I17" s="27">
        <f t="shared" si="2"/>
        <v>45.45454545454546</v>
      </c>
    </row>
    <row r="18" spans="1:9" ht="15" customHeight="1">
      <c r="A18" s="17" t="s">
        <v>20</v>
      </c>
      <c r="B18" s="7"/>
      <c r="C18" s="42">
        <f>C19+C23</f>
        <v>34</v>
      </c>
      <c r="D18" s="42">
        <f>D19+D23+D24</f>
        <v>49.2</v>
      </c>
      <c r="E18" s="42">
        <f>E19+E23+E24</f>
        <v>28.900000000000002</v>
      </c>
      <c r="F18" s="42">
        <f>F19+F23+F22</f>
        <v>7.5</v>
      </c>
      <c r="G18" s="25">
        <f t="shared" si="0"/>
        <v>85.00000000000001</v>
      </c>
      <c r="H18" s="26">
        <f t="shared" si="1"/>
        <v>58.739837398373986</v>
      </c>
      <c r="I18" s="27" t="s">
        <v>111</v>
      </c>
    </row>
    <row r="19" spans="1:9" ht="42" customHeight="1">
      <c r="A19" s="35" t="s">
        <v>10</v>
      </c>
      <c r="B19" s="6" t="s">
        <v>34</v>
      </c>
      <c r="C19" s="43">
        <f>C20</f>
        <v>34</v>
      </c>
      <c r="D19" s="43">
        <f>D20</f>
        <v>34</v>
      </c>
      <c r="E19" s="43">
        <f>E20+E21</f>
        <v>17.6</v>
      </c>
      <c r="F19" s="43">
        <f>F20+F21</f>
        <v>7.5</v>
      </c>
      <c r="G19" s="25">
        <f t="shared" si="0"/>
        <v>51.76470588235295</v>
      </c>
      <c r="H19" s="26">
        <f t="shared" si="1"/>
        <v>51.76470588235295</v>
      </c>
      <c r="I19" s="27" t="s">
        <v>112</v>
      </c>
    </row>
    <row r="20" spans="1:9" ht="49.5" customHeight="1">
      <c r="A20" s="36" t="s">
        <v>56</v>
      </c>
      <c r="B20" s="2" t="s">
        <v>60</v>
      </c>
      <c r="C20" s="44">
        <v>34</v>
      </c>
      <c r="D20" s="44">
        <v>34</v>
      </c>
      <c r="E20" s="44">
        <v>17.6</v>
      </c>
      <c r="F20" s="44">
        <v>4.2</v>
      </c>
      <c r="G20" s="25">
        <f t="shared" si="0"/>
        <v>51.76470588235295</v>
      </c>
      <c r="H20" s="26">
        <f t="shared" si="1"/>
        <v>51.76470588235295</v>
      </c>
      <c r="I20" s="27" t="s">
        <v>113</v>
      </c>
    </row>
    <row r="21" spans="1:9" ht="18" customHeight="1">
      <c r="A21" s="36" t="s">
        <v>85</v>
      </c>
      <c r="B21" s="2" t="s">
        <v>84</v>
      </c>
      <c r="C21" s="44"/>
      <c r="D21" s="44"/>
      <c r="E21" s="44">
        <v>0</v>
      </c>
      <c r="F21" s="44">
        <v>3.3</v>
      </c>
      <c r="G21" s="25"/>
      <c r="H21" s="26"/>
      <c r="I21" s="27">
        <f t="shared" si="2"/>
        <v>0</v>
      </c>
    </row>
    <row r="22" spans="1:9" ht="0.75" customHeight="1">
      <c r="A22" s="39" t="s">
        <v>71</v>
      </c>
      <c r="B22" s="34" t="s">
        <v>72</v>
      </c>
      <c r="C22" s="44"/>
      <c r="D22" s="44"/>
      <c r="E22" s="44"/>
      <c r="F22" s="44">
        <v>0</v>
      </c>
      <c r="G22" s="25" t="e">
        <f t="shared" si="0"/>
        <v>#DIV/0!</v>
      </c>
      <c r="H22" s="26" t="e">
        <f t="shared" si="1"/>
        <v>#DIV/0!</v>
      </c>
      <c r="I22" s="27" t="e">
        <f t="shared" si="2"/>
        <v>#DIV/0!</v>
      </c>
    </row>
    <row r="23" spans="1:9" ht="20.25" customHeight="1" hidden="1">
      <c r="A23" s="15" t="s">
        <v>67</v>
      </c>
      <c r="B23" s="2" t="s">
        <v>68</v>
      </c>
      <c r="C23" s="44"/>
      <c r="D23" s="44"/>
      <c r="E23" s="44">
        <v>0</v>
      </c>
      <c r="F23" s="44">
        <v>0</v>
      </c>
      <c r="G23" s="25" t="e">
        <f t="shared" si="0"/>
        <v>#DIV/0!</v>
      </c>
      <c r="H23" s="26" t="e">
        <f t="shared" si="1"/>
        <v>#DIV/0!</v>
      </c>
      <c r="I23" s="27" t="e">
        <f t="shared" si="2"/>
        <v>#DIV/0!</v>
      </c>
    </row>
    <row r="24" spans="1:9" ht="24" customHeight="1">
      <c r="A24" s="15" t="s">
        <v>102</v>
      </c>
      <c r="B24" s="2" t="s">
        <v>103</v>
      </c>
      <c r="C24" s="44"/>
      <c r="D24" s="44">
        <v>15.2</v>
      </c>
      <c r="E24" s="44">
        <v>11.3</v>
      </c>
      <c r="F24" s="44"/>
      <c r="G24" s="25"/>
      <c r="H24" s="26">
        <f t="shared" si="1"/>
        <v>74.3421052631579</v>
      </c>
      <c r="I24" s="27"/>
    </row>
    <row r="25" spans="1:9" ht="15.75" customHeight="1">
      <c r="A25" s="16" t="s">
        <v>11</v>
      </c>
      <c r="B25" s="6" t="s">
        <v>35</v>
      </c>
      <c r="C25" s="43">
        <f>C26+C27+C33+C28+C32+C34+C36+C30+C37</f>
        <v>2585.5</v>
      </c>
      <c r="D25" s="43">
        <f>D26+D27+D33+D28+D32+D34+D36+D30+D37</f>
        <v>2898.7</v>
      </c>
      <c r="E25" s="43">
        <f>E26+E27+E33+E28+E32+E34+E36+E31+E30</f>
        <v>984.7</v>
      </c>
      <c r="F25" s="43">
        <f>F26+F27+F33+F28+F32+F34+F36+F31</f>
        <v>845.9</v>
      </c>
      <c r="G25" s="25">
        <f t="shared" si="0"/>
        <v>38.08547669696384</v>
      </c>
      <c r="H25" s="26">
        <f t="shared" si="1"/>
        <v>33.970400524373</v>
      </c>
      <c r="I25" s="27">
        <f t="shared" si="2"/>
        <v>116.40855893131577</v>
      </c>
    </row>
    <row r="26" spans="1:9" ht="27.75" customHeight="1">
      <c r="A26" s="15" t="s">
        <v>44</v>
      </c>
      <c r="B26" s="2" t="s">
        <v>36</v>
      </c>
      <c r="C26" s="44">
        <v>1780</v>
      </c>
      <c r="D26" s="44">
        <v>1931</v>
      </c>
      <c r="E26" s="44">
        <v>785.5</v>
      </c>
      <c r="F26" s="44">
        <v>635.7</v>
      </c>
      <c r="G26" s="25">
        <f t="shared" si="0"/>
        <v>44.12921348314607</v>
      </c>
      <c r="H26" s="26">
        <f t="shared" si="1"/>
        <v>40.67840497151735</v>
      </c>
      <c r="I26" s="27">
        <f t="shared" si="2"/>
        <v>123.56457448481987</v>
      </c>
    </row>
    <row r="27" spans="1:9" ht="35.25" customHeight="1">
      <c r="A27" s="15" t="s">
        <v>58</v>
      </c>
      <c r="B27" s="2" t="s">
        <v>57</v>
      </c>
      <c r="C27" s="44">
        <v>150</v>
      </c>
      <c r="D27" s="44">
        <v>150</v>
      </c>
      <c r="E27" s="44">
        <v>84.1</v>
      </c>
      <c r="F27" s="44">
        <v>60</v>
      </c>
      <c r="G27" s="25">
        <f t="shared" si="0"/>
        <v>56.06666666666666</v>
      </c>
      <c r="H27" s="26">
        <f t="shared" si="1"/>
        <v>56.06666666666666</v>
      </c>
      <c r="I27" s="27">
        <f t="shared" si="2"/>
        <v>140.16666666666666</v>
      </c>
    </row>
    <row r="28" spans="1:9" ht="28.5" customHeight="1">
      <c r="A28" s="15" t="s">
        <v>63</v>
      </c>
      <c r="B28" s="2" t="s">
        <v>64</v>
      </c>
      <c r="C28" s="44">
        <v>381.6</v>
      </c>
      <c r="D28" s="44">
        <v>282.6</v>
      </c>
      <c r="E28" s="44">
        <v>0</v>
      </c>
      <c r="F28" s="44"/>
      <c r="G28" s="25">
        <f t="shared" si="0"/>
        <v>0</v>
      </c>
      <c r="H28" s="26">
        <f t="shared" si="1"/>
        <v>0</v>
      </c>
      <c r="I28" s="27"/>
    </row>
    <row r="29" spans="1:9" ht="25.5" customHeight="1" hidden="1">
      <c r="A29" s="15" t="s">
        <v>69</v>
      </c>
      <c r="B29" s="2" t="s">
        <v>70</v>
      </c>
      <c r="C29" s="44"/>
      <c r="D29" s="44"/>
      <c r="E29" s="44">
        <v>0</v>
      </c>
      <c r="F29" s="44">
        <v>0</v>
      </c>
      <c r="G29" s="25" t="e">
        <f t="shared" si="0"/>
        <v>#DIV/0!</v>
      </c>
      <c r="H29" s="26" t="e">
        <f t="shared" si="1"/>
        <v>#DIV/0!</v>
      </c>
      <c r="I29" s="27" t="e">
        <f t="shared" si="2"/>
        <v>#DIV/0!</v>
      </c>
    </row>
    <row r="30" spans="1:9" ht="36.75" customHeight="1" hidden="1">
      <c r="A30" s="15" t="s">
        <v>92</v>
      </c>
      <c r="B30" s="2" t="s">
        <v>93</v>
      </c>
      <c r="C30" s="44"/>
      <c r="D30" s="44"/>
      <c r="E30" s="44">
        <v>0</v>
      </c>
      <c r="F30" s="44"/>
      <c r="G30" s="25" t="e">
        <f t="shared" si="0"/>
        <v>#DIV/0!</v>
      </c>
      <c r="H30" s="26" t="e">
        <f t="shared" si="1"/>
        <v>#DIV/0!</v>
      </c>
      <c r="I30" s="27" t="e">
        <f t="shared" si="2"/>
        <v>#DIV/0!</v>
      </c>
    </row>
    <row r="31" spans="1:9" ht="31.5" customHeight="1" hidden="1">
      <c r="A31" s="36" t="s">
        <v>81</v>
      </c>
      <c r="B31" s="38" t="s">
        <v>82</v>
      </c>
      <c r="C31" s="44"/>
      <c r="D31" s="44"/>
      <c r="E31" s="44"/>
      <c r="F31" s="44">
        <v>0</v>
      </c>
      <c r="G31" s="25" t="e">
        <f t="shared" si="0"/>
        <v>#DIV/0!</v>
      </c>
      <c r="H31" s="26" t="e">
        <f t="shared" si="1"/>
        <v>#DIV/0!</v>
      </c>
      <c r="I31" s="27" t="e">
        <f t="shared" si="2"/>
        <v>#DIV/0!</v>
      </c>
    </row>
    <row r="32" spans="1:9" ht="24" customHeight="1">
      <c r="A32" s="15" t="s">
        <v>65</v>
      </c>
      <c r="B32" s="2" t="s">
        <v>66</v>
      </c>
      <c r="C32" s="44">
        <v>145.9</v>
      </c>
      <c r="D32" s="44">
        <v>406</v>
      </c>
      <c r="E32" s="44">
        <v>0</v>
      </c>
      <c r="F32" s="44">
        <v>35.4</v>
      </c>
      <c r="G32" s="25">
        <f t="shared" si="0"/>
        <v>0</v>
      </c>
      <c r="H32" s="26">
        <f t="shared" si="1"/>
        <v>0</v>
      </c>
      <c r="I32" s="27">
        <f t="shared" si="2"/>
        <v>0</v>
      </c>
    </row>
    <row r="33" spans="1:9" ht="24">
      <c r="A33" s="15" t="s">
        <v>78</v>
      </c>
      <c r="B33" s="2" t="s">
        <v>55</v>
      </c>
      <c r="C33" s="44">
        <v>114</v>
      </c>
      <c r="D33" s="44">
        <v>115.1</v>
      </c>
      <c r="E33" s="44">
        <v>115.1</v>
      </c>
      <c r="F33" s="44">
        <v>114.8</v>
      </c>
      <c r="G33" s="25">
        <f t="shared" si="0"/>
        <v>100.96491228070175</v>
      </c>
      <c r="H33" s="26">
        <f t="shared" si="1"/>
        <v>100</v>
      </c>
      <c r="I33" s="27">
        <f t="shared" si="2"/>
        <v>100.26132404181185</v>
      </c>
    </row>
    <row r="34" spans="1:9" ht="0.75" customHeight="1">
      <c r="A34" s="15"/>
      <c r="B34" s="2"/>
      <c r="C34" s="44"/>
      <c r="D34" s="44"/>
      <c r="E34" s="44"/>
      <c r="F34" s="44"/>
      <c r="G34" s="25"/>
      <c r="H34" s="26"/>
      <c r="I34" s="27"/>
    </row>
    <row r="35" spans="1:9" ht="12.75" hidden="1">
      <c r="A35" s="15" t="s">
        <v>25</v>
      </c>
      <c r="B35" s="2"/>
      <c r="C35" s="44"/>
      <c r="D35" s="44"/>
      <c r="E35" s="44"/>
      <c r="F35" s="44"/>
      <c r="G35" s="25"/>
      <c r="H35" s="26"/>
      <c r="I35" s="27"/>
    </row>
    <row r="36" spans="1:9" ht="24" hidden="1">
      <c r="A36" s="15" t="s">
        <v>76</v>
      </c>
      <c r="B36" s="2" t="s">
        <v>77</v>
      </c>
      <c r="C36" s="44"/>
      <c r="D36" s="44"/>
      <c r="E36" s="44">
        <v>0</v>
      </c>
      <c r="F36" s="44"/>
      <c r="G36" s="25"/>
      <c r="H36" s="26"/>
      <c r="I36" s="27"/>
    </row>
    <row r="37" spans="1:9" ht="21.75" customHeight="1">
      <c r="A37" s="49" t="s">
        <v>97</v>
      </c>
      <c r="B37" s="6" t="s">
        <v>99</v>
      </c>
      <c r="C37" s="44">
        <f>C38</f>
        <v>14</v>
      </c>
      <c r="D37" s="44">
        <f>D38</f>
        <v>14</v>
      </c>
      <c r="E37" s="44"/>
      <c r="F37" s="44"/>
      <c r="G37" s="25">
        <f t="shared" si="0"/>
        <v>0</v>
      </c>
      <c r="H37" s="26">
        <f t="shared" si="1"/>
        <v>0</v>
      </c>
      <c r="I37" s="27"/>
    </row>
    <row r="38" spans="1:9" ht="20.25" customHeight="1">
      <c r="A38" s="37" t="s">
        <v>98</v>
      </c>
      <c r="B38" s="2" t="s">
        <v>100</v>
      </c>
      <c r="C38" s="44">
        <v>14</v>
      </c>
      <c r="D38" s="44">
        <v>14</v>
      </c>
      <c r="E38" s="44"/>
      <c r="F38" s="44"/>
      <c r="G38" s="25">
        <f t="shared" si="0"/>
        <v>0</v>
      </c>
      <c r="H38" s="26">
        <f t="shared" si="1"/>
        <v>0</v>
      </c>
      <c r="I38" s="27"/>
    </row>
    <row r="39" spans="1:9" ht="31.5" hidden="1">
      <c r="A39" s="35" t="s">
        <v>12</v>
      </c>
      <c r="B39" s="6" t="s">
        <v>37</v>
      </c>
      <c r="C39" s="43"/>
      <c r="D39" s="43"/>
      <c r="E39" s="43"/>
      <c r="F39" s="43"/>
      <c r="G39" s="25"/>
      <c r="H39" s="26"/>
      <c r="I39" s="27"/>
    </row>
    <row r="40" spans="1:9" s="55" customFormat="1" ht="18.75" customHeight="1">
      <c r="A40" s="50" t="s">
        <v>13</v>
      </c>
      <c r="B40" s="51"/>
      <c r="C40" s="52">
        <f>C4+C25+C39</f>
        <v>3064.2</v>
      </c>
      <c r="D40" s="52">
        <f>D4+D25+D39</f>
        <v>3392.6</v>
      </c>
      <c r="E40" s="52">
        <f>E4+E25+E39</f>
        <v>1088.1000000000001</v>
      </c>
      <c r="F40" s="52">
        <f>F4+F25+F39</f>
        <v>954.1999999999999</v>
      </c>
      <c r="G40" s="54">
        <f t="shared" si="0"/>
        <v>35.5100841981594</v>
      </c>
      <c r="H40" s="53">
        <f t="shared" si="1"/>
        <v>32.072746566055535</v>
      </c>
      <c r="I40" s="56">
        <f t="shared" si="2"/>
        <v>114.03269754768395</v>
      </c>
    </row>
    <row r="41" spans="1:9" ht="11.25" customHeight="1">
      <c r="A41" s="7" t="s">
        <v>14</v>
      </c>
      <c r="B41" s="7"/>
      <c r="C41" s="43"/>
      <c r="D41" s="43"/>
      <c r="E41" s="43"/>
      <c r="F41" s="43"/>
      <c r="G41" s="25"/>
      <c r="H41" s="26"/>
      <c r="I41" s="27"/>
    </row>
    <row r="42" spans="1:9" ht="12.75">
      <c r="A42" s="16" t="s">
        <v>15</v>
      </c>
      <c r="B42" s="8" t="s">
        <v>88</v>
      </c>
      <c r="C42" s="43">
        <v>682.1</v>
      </c>
      <c r="D42" s="28">
        <v>687.1</v>
      </c>
      <c r="E42" s="43">
        <v>263.7</v>
      </c>
      <c r="F42" s="43">
        <v>229.8</v>
      </c>
      <c r="G42" s="25">
        <f t="shared" si="0"/>
        <v>38.66002052484973</v>
      </c>
      <c r="H42" s="26">
        <f t="shared" si="1"/>
        <v>38.37869305777907</v>
      </c>
      <c r="I42" s="27">
        <f t="shared" si="2"/>
        <v>114.75195822454307</v>
      </c>
    </row>
    <row r="43" spans="1:9" ht="12.75">
      <c r="A43" s="15" t="s">
        <v>16</v>
      </c>
      <c r="B43" s="2">
        <v>211.213</v>
      </c>
      <c r="C43" s="44">
        <v>572.5</v>
      </c>
      <c r="D43" s="29">
        <v>572.5</v>
      </c>
      <c r="E43" s="44">
        <v>205</v>
      </c>
      <c r="F43" s="44">
        <v>184.8</v>
      </c>
      <c r="G43" s="25">
        <f t="shared" si="0"/>
        <v>35.80786026200873</v>
      </c>
      <c r="H43" s="26">
        <f t="shared" si="1"/>
        <v>35.80786026200873</v>
      </c>
      <c r="I43" s="27">
        <f t="shared" si="2"/>
        <v>110.93073593073592</v>
      </c>
    </row>
    <row r="44" spans="1:9" ht="12.75">
      <c r="A44" s="15" t="s">
        <v>23</v>
      </c>
      <c r="B44" s="2">
        <v>223</v>
      </c>
      <c r="C44" s="44">
        <v>36.5</v>
      </c>
      <c r="D44" s="29">
        <v>36.5</v>
      </c>
      <c r="E44" s="44">
        <v>26.8</v>
      </c>
      <c r="F44" s="44">
        <v>31.2</v>
      </c>
      <c r="G44" s="25">
        <f t="shared" si="0"/>
        <v>73.42465753424658</v>
      </c>
      <c r="H44" s="26">
        <f t="shared" si="1"/>
        <v>73.42465753424658</v>
      </c>
      <c r="I44" s="27">
        <f t="shared" si="2"/>
        <v>85.8974358974359</v>
      </c>
    </row>
    <row r="45" spans="1:9" ht="12.75">
      <c r="A45" s="15" t="s">
        <v>17</v>
      </c>
      <c r="B45" s="2"/>
      <c r="C45" s="44">
        <f>C42-C43-C44</f>
        <v>73.10000000000002</v>
      </c>
      <c r="D45" s="29">
        <f>D42-D43-D44</f>
        <v>78.10000000000002</v>
      </c>
      <c r="E45" s="44">
        <f>E42-E43-E44</f>
        <v>31.899999999999988</v>
      </c>
      <c r="F45" s="44">
        <v>13.8</v>
      </c>
      <c r="G45" s="25">
        <f t="shared" si="0"/>
        <v>43.63885088919285</v>
      </c>
      <c r="H45" s="26">
        <f t="shared" si="1"/>
        <v>40.84507042253519</v>
      </c>
      <c r="I45" s="27" t="s">
        <v>112</v>
      </c>
    </row>
    <row r="46" spans="1:9" ht="12.75" customHeight="1">
      <c r="A46" s="17" t="s">
        <v>75</v>
      </c>
      <c r="B46" s="9" t="s">
        <v>48</v>
      </c>
      <c r="C46" s="42">
        <v>114</v>
      </c>
      <c r="D46" s="25">
        <v>115.1</v>
      </c>
      <c r="E46" s="42">
        <v>39.3</v>
      </c>
      <c r="F46" s="42">
        <v>36.3</v>
      </c>
      <c r="G46" s="25">
        <f t="shared" si="0"/>
        <v>34.473684210526315</v>
      </c>
      <c r="H46" s="26">
        <f t="shared" si="1"/>
        <v>34.14422241529105</v>
      </c>
      <c r="I46" s="27">
        <f t="shared" si="2"/>
        <v>108.26446280991735</v>
      </c>
    </row>
    <row r="47" spans="1:9" ht="24">
      <c r="A47" s="16" t="s">
        <v>38</v>
      </c>
      <c r="B47" s="8" t="s">
        <v>39</v>
      </c>
      <c r="C47" s="43">
        <v>560.6</v>
      </c>
      <c r="D47" s="28">
        <v>610.3</v>
      </c>
      <c r="E47" s="43">
        <v>265.9</v>
      </c>
      <c r="F47" s="43">
        <v>196.2</v>
      </c>
      <c r="G47" s="25">
        <f t="shared" si="0"/>
        <v>47.431323581876555</v>
      </c>
      <c r="H47" s="26">
        <f t="shared" si="1"/>
        <v>43.56873668687531</v>
      </c>
      <c r="I47" s="27">
        <f t="shared" si="2"/>
        <v>135.52497451580018</v>
      </c>
    </row>
    <row r="48" spans="1:9" ht="12.75">
      <c r="A48" s="16" t="s">
        <v>105</v>
      </c>
      <c r="B48" s="8" t="s">
        <v>104</v>
      </c>
      <c r="C48" s="43">
        <v>291.8</v>
      </c>
      <c r="D48" s="28">
        <v>548.1</v>
      </c>
      <c r="E48" s="43">
        <v>37.5</v>
      </c>
      <c r="F48" s="43"/>
      <c r="G48" s="25">
        <f t="shared" si="0"/>
        <v>12.85126799177519</v>
      </c>
      <c r="H48" s="26">
        <f t="shared" si="1"/>
        <v>6.8418171866447715</v>
      </c>
      <c r="I48" s="27"/>
    </row>
    <row r="49" spans="1:9" ht="0.75" customHeight="1">
      <c r="A49" s="16" t="s">
        <v>50</v>
      </c>
      <c r="B49" s="8" t="s">
        <v>49</v>
      </c>
      <c r="C49" s="43"/>
      <c r="D49" s="28"/>
      <c r="E49" s="43">
        <v>0</v>
      </c>
      <c r="F49" s="43">
        <v>0</v>
      </c>
      <c r="G49" s="25" t="e">
        <f t="shared" si="0"/>
        <v>#DIV/0!</v>
      </c>
      <c r="H49" s="26" t="e">
        <f t="shared" si="1"/>
        <v>#DIV/0!</v>
      </c>
      <c r="I49" s="27" t="e">
        <f t="shared" si="2"/>
        <v>#DIV/0!</v>
      </c>
    </row>
    <row r="50" spans="1:9" ht="11.25" customHeight="1">
      <c r="A50" s="16" t="s">
        <v>80</v>
      </c>
      <c r="B50" s="8" t="s">
        <v>79</v>
      </c>
      <c r="C50" s="43">
        <v>281.7</v>
      </c>
      <c r="D50" s="28">
        <f>D51+D52</f>
        <v>295.79999999999995</v>
      </c>
      <c r="E50" s="28">
        <f>E51+E52</f>
        <v>100.10000000000001</v>
      </c>
      <c r="F50" s="43">
        <v>140.1</v>
      </c>
      <c r="G50" s="25">
        <f t="shared" si="0"/>
        <v>35.53425630102947</v>
      </c>
      <c r="H50" s="26">
        <f t="shared" si="1"/>
        <v>33.84043272481407</v>
      </c>
      <c r="I50" s="27">
        <f t="shared" si="2"/>
        <v>71.44896502498216</v>
      </c>
    </row>
    <row r="51" spans="1:9" ht="14.25" customHeight="1">
      <c r="A51" s="17" t="s">
        <v>89</v>
      </c>
      <c r="B51" s="9" t="s">
        <v>91</v>
      </c>
      <c r="C51" s="42">
        <v>281.7</v>
      </c>
      <c r="D51" s="25">
        <v>265.4</v>
      </c>
      <c r="E51" s="45">
        <v>84.9</v>
      </c>
      <c r="F51" s="45"/>
      <c r="G51" s="25">
        <f t="shared" si="0"/>
        <v>30.138445154419596</v>
      </c>
      <c r="H51" s="26">
        <f t="shared" si="1"/>
        <v>31.98944988696308</v>
      </c>
      <c r="I51" s="27"/>
    </row>
    <row r="52" spans="1:9" ht="14.25" customHeight="1">
      <c r="A52" s="17" t="s">
        <v>90</v>
      </c>
      <c r="B52" s="9" t="s">
        <v>106</v>
      </c>
      <c r="C52" s="42"/>
      <c r="D52" s="25">
        <v>30.4</v>
      </c>
      <c r="E52" s="45">
        <v>15.2</v>
      </c>
      <c r="F52" s="45"/>
      <c r="G52" s="25"/>
      <c r="H52" s="26">
        <f t="shared" si="1"/>
        <v>50</v>
      </c>
      <c r="I52" s="27"/>
    </row>
    <row r="53" spans="1:9" ht="14.25" customHeight="1">
      <c r="A53" s="17" t="s">
        <v>42</v>
      </c>
      <c r="B53" s="9" t="s">
        <v>101</v>
      </c>
      <c r="C53" s="42">
        <v>15.2</v>
      </c>
      <c r="D53" s="25">
        <v>0</v>
      </c>
      <c r="E53" s="45"/>
      <c r="F53" s="45"/>
      <c r="G53" s="25">
        <f t="shared" si="0"/>
        <v>0</v>
      </c>
      <c r="H53" s="26"/>
      <c r="I53" s="27"/>
    </row>
    <row r="54" spans="1:9" ht="24">
      <c r="A54" s="16" t="s">
        <v>21</v>
      </c>
      <c r="B54" s="8" t="s">
        <v>40</v>
      </c>
      <c r="C54" s="43">
        <v>723</v>
      </c>
      <c r="D54" s="28">
        <v>874</v>
      </c>
      <c r="E54" s="43">
        <v>267.5</v>
      </c>
      <c r="F54" s="43">
        <v>234.1</v>
      </c>
      <c r="G54" s="25">
        <f t="shared" si="0"/>
        <v>36.99861687413555</v>
      </c>
      <c r="H54" s="26">
        <f t="shared" si="1"/>
        <v>30.606407322654462</v>
      </c>
      <c r="I54" s="27">
        <f t="shared" si="2"/>
        <v>114.26740709098677</v>
      </c>
    </row>
    <row r="55" spans="1:9" ht="18" customHeight="1">
      <c r="A55" s="23" t="s">
        <v>51</v>
      </c>
      <c r="B55" s="24" t="s">
        <v>86</v>
      </c>
      <c r="C55" s="45">
        <v>10</v>
      </c>
      <c r="D55" s="30">
        <v>10</v>
      </c>
      <c r="E55" s="45">
        <v>0</v>
      </c>
      <c r="F55" s="45">
        <v>3.5</v>
      </c>
      <c r="G55" s="25">
        <f t="shared" si="0"/>
        <v>0</v>
      </c>
      <c r="H55" s="26">
        <f t="shared" si="1"/>
        <v>0</v>
      </c>
      <c r="I55" s="27">
        <f t="shared" si="2"/>
        <v>0</v>
      </c>
    </row>
    <row r="56" spans="1:9" ht="18" customHeight="1">
      <c r="A56" s="17" t="s">
        <v>52</v>
      </c>
      <c r="B56" s="9" t="s">
        <v>87</v>
      </c>
      <c r="C56" s="42">
        <v>4.2</v>
      </c>
      <c r="D56" s="25">
        <v>4.2</v>
      </c>
      <c r="E56" s="45">
        <v>0</v>
      </c>
      <c r="F56" s="45">
        <v>0</v>
      </c>
      <c r="G56" s="25">
        <f t="shared" si="0"/>
        <v>0</v>
      </c>
      <c r="H56" s="26">
        <f t="shared" si="1"/>
        <v>0</v>
      </c>
      <c r="I56" s="27"/>
    </row>
    <row r="57" spans="1:9" ht="18.75" customHeight="1">
      <c r="A57" s="23" t="s">
        <v>41</v>
      </c>
      <c r="B57" s="6">
        <v>1003</v>
      </c>
      <c r="C57" s="43">
        <v>381.6</v>
      </c>
      <c r="D57" s="28">
        <v>282.6</v>
      </c>
      <c r="E57" s="43">
        <f>E58+E59</f>
        <v>0</v>
      </c>
      <c r="F57" s="43">
        <f>F58+F59</f>
        <v>0</v>
      </c>
      <c r="G57" s="25">
        <f t="shared" si="0"/>
        <v>0</v>
      </c>
      <c r="H57" s="26">
        <f t="shared" si="1"/>
        <v>0</v>
      </c>
      <c r="I57" s="27"/>
    </row>
    <row r="58" spans="1:9" ht="21.75" customHeight="1">
      <c r="A58" s="37" t="s">
        <v>107</v>
      </c>
      <c r="B58" s="10"/>
      <c r="C58" s="44">
        <v>381.6</v>
      </c>
      <c r="D58" s="29">
        <v>282.6</v>
      </c>
      <c r="E58" s="44">
        <v>0</v>
      </c>
      <c r="F58" s="44"/>
      <c r="G58" s="25">
        <f t="shared" si="0"/>
        <v>0</v>
      </c>
      <c r="H58" s="26">
        <f t="shared" si="1"/>
        <v>0</v>
      </c>
      <c r="I58" s="27"/>
    </row>
    <row r="59" spans="1:9" ht="15" customHeight="1" hidden="1">
      <c r="A59" s="36" t="s">
        <v>83</v>
      </c>
      <c r="B59" s="10"/>
      <c r="C59" s="44"/>
      <c r="D59" s="29"/>
      <c r="E59" s="44"/>
      <c r="F59" s="44">
        <v>0</v>
      </c>
      <c r="G59" s="25" t="e">
        <f t="shared" si="0"/>
        <v>#DIV/0!</v>
      </c>
      <c r="H59" s="26" t="e">
        <f t="shared" si="1"/>
        <v>#DIV/0!</v>
      </c>
      <c r="I59" s="27" t="e">
        <f t="shared" si="2"/>
        <v>#DIV/0!</v>
      </c>
    </row>
    <row r="60" spans="1:9" s="55" customFormat="1" ht="18" customHeight="1">
      <c r="A60" s="50" t="s">
        <v>18</v>
      </c>
      <c r="B60" s="51"/>
      <c r="C60" s="54">
        <f>C42+C46+C47+C49+C50+C54+C55+C56+C57+C48+C53</f>
        <v>3064.2</v>
      </c>
      <c r="D60" s="54">
        <f>D42+D46+D47+D49+D50+D54+D55+D56+D57+D48+D53</f>
        <v>3427.2</v>
      </c>
      <c r="E60" s="54">
        <f>E42+E46+E47+E49+E50+E54+E55+E56+E57+E48+E53</f>
        <v>974</v>
      </c>
      <c r="F60" s="54">
        <f>F42+F46+F47+F49+F50+F54+F55+F56+F57+F48+F53+F51</f>
        <v>840</v>
      </c>
      <c r="G60" s="54">
        <f t="shared" si="0"/>
        <v>31.786436916650352</v>
      </c>
      <c r="H60" s="53">
        <f t="shared" si="1"/>
        <v>28.41970121381886</v>
      </c>
      <c r="I60" s="56">
        <f t="shared" si="2"/>
        <v>115.95238095238095</v>
      </c>
    </row>
    <row r="61" spans="1:9" ht="21" customHeight="1">
      <c r="A61" s="17" t="s">
        <v>43</v>
      </c>
      <c r="B61" s="11"/>
      <c r="C61" s="46">
        <f>C40-C60</f>
        <v>0</v>
      </c>
      <c r="D61" s="25">
        <f>D40-D60</f>
        <v>-34.59999999999991</v>
      </c>
      <c r="E61" s="42">
        <f>E40-E60</f>
        <v>114.10000000000014</v>
      </c>
      <c r="F61" s="42">
        <f>F40-F60</f>
        <v>114.19999999999993</v>
      </c>
      <c r="G61" s="25"/>
      <c r="H61" s="31"/>
      <c r="I61" s="32"/>
    </row>
    <row r="62" spans="1:8" ht="8.25" customHeight="1">
      <c r="A62" s="18"/>
      <c r="B62" s="19"/>
      <c r="C62" s="47"/>
      <c r="D62" s="47"/>
      <c r="E62" s="47"/>
      <c r="F62" s="47"/>
      <c r="G62" s="20"/>
      <c r="H62" s="21"/>
    </row>
    <row r="63" spans="1:6" ht="11.25" customHeight="1">
      <c r="A63" t="s">
        <v>46</v>
      </c>
      <c r="C63" s="59" t="s">
        <v>47</v>
      </c>
      <c r="D63" s="59"/>
      <c r="E63" s="59"/>
      <c r="F63" s="48"/>
    </row>
    <row r="64" spans="3:6" ht="18" customHeight="1">
      <c r="C64" s="59"/>
      <c r="D64" s="59"/>
      <c r="E64" s="59"/>
      <c r="F64" s="48"/>
    </row>
    <row r="65" spans="1:6" ht="12.75">
      <c r="A65" s="22"/>
      <c r="C65" s="48"/>
      <c r="D65" s="48"/>
      <c r="E65" s="48"/>
      <c r="F65" s="48"/>
    </row>
    <row r="66" spans="3:6" ht="12.75">
      <c r="C66" s="48"/>
      <c r="D66" s="48"/>
      <c r="E66" s="48"/>
      <c r="F66" s="48"/>
    </row>
    <row r="67" ht="12.75">
      <c r="A67" s="22"/>
    </row>
  </sheetData>
  <mergeCells count="4">
    <mergeCell ref="A1:I1"/>
    <mergeCell ref="G2:H2"/>
    <mergeCell ref="C63:E63"/>
    <mergeCell ref="C64:E64"/>
  </mergeCells>
  <printOptions/>
  <pageMargins left="1.1811023622047245" right="0.7874015748031497" top="0.984251968503937" bottom="0.984251968503937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дима</dc:creator>
  <cp:keywords/>
  <dc:description/>
  <cp:lastModifiedBy>RAIFO</cp:lastModifiedBy>
  <cp:lastPrinted>2012-06-15T10:16:37Z</cp:lastPrinted>
  <dcterms:created xsi:type="dcterms:W3CDTF">2006-03-13T07:15:44Z</dcterms:created>
  <dcterms:modified xsi:type="dcterms:W3CDTF">2012-06-18T07:58:39Z</dcterms:modified>
  <cp:category/>
  <cp:version/>
  <cp:contentType/>
  <cp:contentStatus/>
</cp:coreProperties>
</file>