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2011г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<sst xmlns="http://schemas.openxmlformats.org/spreadsheetml/2006/main" count="110" uniqueCount="108">
  <si>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</si>
  <si>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</si>
  <si>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</si>
  <si>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</si>
  <si>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</si>
  <si>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</si>
  <si>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</si>
  <si>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</si>
  <si>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</si>
  <si>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</si>
  <si>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</si>
  <si>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</si>
  <si>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</si>
  <si>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</si>
  <si>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</si>
  <si>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</si>
  <si>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</si>
  <si>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</si>
  <si>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</si>
  <si>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</si>
  <si>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</si>
  <si>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</si>
  <si>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</si>
  <si>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</si>
  <si>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</si>
  <si>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</si>
  <si>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</si>
  <si>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</si>
  <si>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</si>
  <si>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</si>
  <si>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</si>
  <si>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</si>
  <si>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</si>
  <si>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</si>
  <si>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</si>
  <si>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</si>
  <si>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</si>
  <si>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</si>
  <si>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</si>
  <si>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</si>
  <si>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</si>
  <si>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</si>
  <si>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</si>
  <si>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</si>
  <si>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</si>
  <si>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</si>
  <si>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</si>
  <si>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</si>
  <si>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</si>
  <si>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</si>
  <si>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</si>
  <si>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</si>
  <si>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</si>
  <si>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</si>
  <si>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</si>
  <si>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</si>
  <si>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</si>
  <si>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</si>
  <si>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</si>
  <si>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</si>
  <si>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</si>
  <si>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</si>
  <si>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</si>
  <si>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</si>
  <si>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</si>
  <si>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</si>
  <si>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</si>
  <si>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</si>
  <si>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</si>
  <si>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</si>
  <si>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</si>
  <si>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</si>
  <si>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</si>
  <si>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</si>
  <si>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</si>
  <si>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</si>
  <si>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</si>
  <si>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</si>
  <si>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</si>
  <si>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</si>
  <si>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</si>
  <si>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</si>
  <si>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</si>
  <si>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</si>
  <si>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</si>
  <si>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</si>
  <si>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</si>
  <si>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</si>
  <si>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</si>
  <si>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</si>
  <si>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</si>
  <si>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</si>
  <si>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</si>
  <si>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</si>
  <si>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</si>
  <si>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</si>
  <si>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</si>
  <si>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</si>
  <si>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св2р</t>
  </si>
  <si>
    <t>Субсидии бюджетам поселений на реализацию федеральных целевых программ</t>
  </si>
  <si>
    <t>993 202 02051 10 0000 151</t>
  </si>
  <si>
    <t>св5р</t>
  </si>
  <si>
    <t>св4р</t>
  </si>
  <si>
    <t>св7р</t>
  </si>
  <si>
    <t>Исполнено на 01.01.12</t>
  </si>
  <si>
    <t>Исполнено на 01.01.11</t>
  </si>
  <si>
    <t>АНАЛИЗ ИСПОЛНЕНИЯ БЮДЖЕТА  Н.Ч.СЮРБЕЕВСКОГО  ПОСЕЛЕНИЯ НА 01.01.2012 г.</t>
  </si>
  <si>
    <t>св53р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</si>
</sst>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39">
      <selection activeCell="I55" sqref="I55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48" customWidth="1"/>
    <col min="5" max="5" width="7.625" style="48" customWidth="1"/>
    <col min="6" max="6" width="8.25390625" style="48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s="48" customFormat="1" ht="16.5" customHeight="1">
      <c r="A1" s="58" t="s">
        <v>106</v>
      </c>
      <c r="B1" s="58"/>
      <c r="C1" s="58"/>
      <c r="D1" s="58"/>
      <c r="E1" s="58"/>
      <c r="F1" s="58"/>
      <c r="G1" s="58"/>
      <c r="H1" s="58"/>
      <c r="I1" s="58"/>
    </row>
    <row r="2" spans="7:8" ht="12.75">
      <c r="G2" s="59" t="s">
        <v>24</v>
      </c>
      <c r="H2" s="59"/>
    </row>
    <row r="3" spans="1:9" ht="48">
      <c r="A3" s="1" t="s">
        <v>0</v>
      </c>
      <c r="B3" s="1" t="s">
        <v>26</v>
      </c>
      <c r="C3" s="2" t="s">
        <v>89</v>
      </c>
      <c r="D3" s="49" t="s">
        <v>90</v>
      </c>
      <c r="E3" s="49" t="s">
        <v>104</v>
      </c>
      <c r="F3" s="49" t="s">
        <v>105</v>
      </c>
      <c r="G3" s="2" t="s">
        <v>61</v>
      </c>
      <c r="H3" s="2" t="s">
        <v>46</v>
      </c>
      <c r="I3" s="2" t="s">
        <v>91</v>
      </c>
    </row>
    <row r="4" spans="1:9" ht="16.5" customHeight="1">
      <c r="A4" s="3" t="s">
        <v>1</v>
      </c>
      <c r="B4" s="4"/>
      <c r="C4" s="29">
        <f>C5+C18</f>
        <v>359</v>
      </c>
      <c r="D4" s="50">
        <f>D5+D18</f>
        <v>653.1</v>
      </c>
      <c r="E4" s="50">
        <f>E5+E18</f>
        <v>677.3</v>
      </c>
      <c r="F4" s="50">
        <f>F5+F18</f>
        <v>421</v>
      </c>
      <c r="G4" s="29">
        <f aca="true" t="shared" si="0" ref="G4:G10">E4/C4*100</f>
        <v>188.66295264623955</v>
      </c>
      <c r="H4" s="30">
        <f aca="true" t="shared" si="1" ref="H4:H11">E4/D4*100</f>
        <v>103.7054049915786</v>
      </c>
      <c r="I4" s="31">
        <f aca="true" t="shared" si="2" ref="I4:I16">E4*100/F4</f>
        <v>160.87885985748218</v>
      </c>
    </row>
    <row r="5" spans="1:9" ht="12.75">
      <c r="A5" s="13" t="s">
        <v>19</v>
      </c>
      <c r="B5" s="4"/>
      <c r="C5" s="29">
        <f>C6+C8+C10+C17</f>
        <v>320</v>
      </c>
      <c r="D5" s="50">
        <f>D6+D8+D10+D17</f>
        <v>374.5</v>
      </c>
      <c r="E5" s="50">
        <f>E6+E8+E10+E17+E16</f>
        <v>383.3</v>
      </c>
      <c r="F5" s="50">
        <f>F6+F8+F10+F17+F16</f>
        <v>359.3</v>
      </c>
      <c r="G5" s="29">
        <f t="shared" si="0"/>
        <v>119.78125</v>
      </c>
      <c r="H5" s="30">
        <f t="shared" si="1"/>
        <v>102.3497997329773</v>
      </c>
      <c r="I5" s="31">
        <f t="shared" si="2"/>
        <v>106.67965488449764</v>
      </c>
    </row>
    <row r="6" spans="1:9" ht="12.75">
      <c r="A6" s="14" t="s">
        <v>2</v>
      </c>
      <c r="B6" s="5" t="s">
        <v>27</v>
      </c>
      <c r="C6" s="32">
        <f>C7</f>
        <v>130</v>
      </c>
      <c r="D6" s="51">
        <f>D7</f>
        <v>151</v>
      </c>
      <c r="E6" s="51">
        <f>E7</f>
        <v>152.3</v>
      </c>
      <c r="F6" s="51">
        <f>F7</f>
        <v>152.3</v>
      </c>
      <c r="G6" s="29">
        <f t="shared" si="0"/>
        <v>117.15384615384616</v>
      </c>
      <c r="H6" s="30">
        <f t="shared" si="1"/>
        <v>100.86092715231788</v>
      </c>
      <c r="I6" s="31">
        <f t="shared" si="2"/>
        <v>100</v>
      </c>
    </row>
    <row r="7" spans="1:9" ht="12.75">
      <c r="A7" s="15" t="s">
        <v>3</v>
      </c>
      <c r="B7" s="1" t="s">
        <v>55</v>
      </c>
      <c r="C7" s="33">
        <v>130</v>
      </c>
      <c r="D7" s="52">
        <v>151</v>
      </c>
      <c r="E7" s="52">
        <v>152.3</v>
      </c>
      <c r="F7" s="52">
        <v>152.3</v>
      </c>
      <c r="G7" s="46">
        <f t="shared" si="0"/>
        <v>117.15384615384616</v>
      </c>
      <c r="H7" s="45">
        <f t="shared" si="1"/>
        <v>100.86092715231788</v>
      </c>
      <c r="I7" s="31">
        <f t="shared" si="2"/>
        <v>100</v>
      </c>
    </row>
    <row r="8" spans="1:9" ht="12.75">
      <c r="A8" s="14" t="s">
        <v>4</v>
      </c>
      <c r="B8" s="5" t="s">
        <v>28</v>
      </c>
      <c r="C8" s="32">
        <f>C9</f>
        <v>10</v>
      </c>
      <c r="D8" s="51">
        <f>D9</f>
        <v>12.9</v>
      </c>
      <c r="E8" s="51">
        <f>E9</f>
        <v>12.9</v>
      </c>
      <c r="F8" s="51">
        <f>F9</f>
        <v>8.8</v>
      </c>
      <c r="G8" s="46">
        <f t="shared" si="0"/>
        <v>129</v>
      </c>
      <c r="H8" s="45">
        <f t="shared" si="1"/>
        <v>100</v>
      </c>
      <c r="I8" s="31">
        <f t="shared" si="2"/>
        <v>146.59090909090907</v>
      </c>
    </row>
    <row r="9" spans="1:9" ht="12.75" customHeight="1">
      <c r="A9" s="16" t="s">
        <v>5</v>
      </c>
      <c r="B9" s="2" t="s">
        <v>56</v>
      </c>
      <c r="C9" s="33">
        <v>10</v>
      </c>
      <c r="D9" s="52">
        <v>12.9</v>
      </c>
      <c r="E9" s="52">
        <v>12.9</v>
      </c>
      <c r="F9" s="52">
        <v>8.8</v>
      </c>
      <c r="G9" s="46">
        <f t="shared" si="0"/>
        <v>129</v>
      </c>
      <c r="H9" s="45">
        <f t="shared" si="1"/>
        <v>100</v>
      </c>
      <c r="I9" s="31">
        <f t="shared" si="2"/>
        <v>146.59090909090907</v>
      </c>
    </row>
    <row r="10" spans="1:9" ht="17.25" customHeight="1">
      <c r="A10" s="17" t="s">
        <v>6</v>
      </c>
      <c r="B10" s="6" t="s">
        <v>29</v>
      </c>
      <c r="C10" s="32">
        <f>C11+C12</f>
        <v>180</v>
      </c>
      <c r="D10" s="51">
        <f>D11+D12</f>
        <v>154.6</v>
      </c>
      <c r="E10" s="51">
        <f>E11+E12</f>
        <v>160.49999999999997</v>
      </c>
      <c r="F10" s="51">
        <f>F11+F12</f>
        <v>178.5</v>
      </c>
      <c r="G10" s="46">
        <f t="shared" si="0"/>
        <v>89.16666666666664</v>
      </c>
      <c r="H10" s="45">
        <f t="shared" si="1"/>
        <v>103.81630012936608</v>
      </c>
      <c r="I10" s="31">
        <f t="shared" si="2"/>
        <v>89.9159663865546</v>
      </c>
    </row>
    <row r="11" spans="1:9" ht="12.75">
      <c r="A11" s="16" t="s">
        <v>7</v>
      </c>
      <c r="B11" s="2" t="s">
        <v>30</v>
      </c>
      <c r="C11" s="33">
        <v>0</v>
      </c>
      <c r="D11" s="52">
        <v>1.9</v>
      </c>
      <c r="E11" s="52">
        <v>2.2</v>
      </c>
      <c r="F11" s="52">
        <v>57.4</v>
      </c>
      <c r="G11" s="46"/>
      <c r="H11" s="45">
        <f t="shared" si="1"/>
        <v>115.78947368421053</v>
      </c>
      <c r="I11" s="31">
        <f t="shared" si="2"/>
        <v>3.8327526132404186</v>
      </c>
    </row>
    <row r="12" spans="1:9" ht="12.75">
      <c r="A12" s="17" t="s">
        <v>22</v>
      </c>
      <c r="B12" s="6" t="s">
        <v>31</v>
      </c>
      <c r="C12" s="34">
        <f>C13+C14</f>
        <v>180</v>
      </c>
      <c r="D12" s="53">
        <f>D13+D14</f>
        <v>152.7</v>
      </c>
      <c r="E12" s="53">
        <f>E13+E14</f>
        <v>158.29999999999998</v>
      </c>
      <c r="F12" s="53">
        <f>F13+F14</f>
        <v>121.1</v>
      </c>
      <c r="G12" s="46">
        <f>E12/C12*100</f>
        <v>87.94444444444444</v>
      </c>
      <c r="H12" s="45">
        <f>E12/D12*100</f>
        <v>103.66732154551408</v>
      </c>
      <c r="I12" s="31">
        <f t="shared" si="2"/>
        <v>130.71841453344342</v>
      </c>
    </row>
    <row r="13" spans="1:9" ht="12.75">
      <c r="A13" s="16" t="s">
        <v>8</v>
      </c>
      <c r="B13" s="2" t="s">
        <v>32</v>
      </c>
      <c r="C13" s="33">
        <v>171</v>
      </c>
      <c r="D13" s="52">
        <v>143.7</v>
      </c>
      <c r="E13" s="52">
        <v>150.1</v>
      </c>
      <c r="F13" s="52">
        <v>111.8</v>
      </c>
      <c r="G13" s="46">
        <f>E13/C13*100</f>
        <v>87.77777777777777</v>
      </c>
      <c r="H13" s="45">
        <f>E13/D13*100</f>
        <v>104.45372303409881</v>
      </c>
      <c r="I13" s="31">
        <f t="shared" si="2"/>
        <v>134.25760286225403</v>
      </c>
    </row>
    <row r="14" spans="1:9" ht="12" customHeight="1">
      <c r="A14" s="16" t="s">
        <v>9</v>
      </c>
      <c r="B14" s="2" t="s">
        <v>33</v>
      </c>
      <c r="C14" s="33">
        <v>9</v>
      </c>
      <c r="D14" s="52">
        <v>9</v>
      </c>
      <c r="E14" s="52">
        <v>8.2</v>
      </c>
      <c r="F14" s="52">
        <v>9.3</v>
      </c>
      <c r="G14" s="46">
        <f>E14/C14*100</f>
        <v>91.1111111111111</v>
      </c>
      <c r="H14" s="45">
        <f>E14/D14*100</f>
        <v>91.1111111111111</v>
      </c>
      <c r="I14" s="31">
        <f t="shared" si="2"/>
        <v>88.17204301075267</v>
      </c>
    </row>
    <row r="15" spans="1:9" ht="1.5" customHeight="1">
      <c r="A15" s="16"/>
      <c r="B15" s="2"/>
      <c r="C15" s="33"/>
      <c r="D15" s="52"/>
      <c r="E15" s="52"/>
      <c r="F15" s="52"/>
      <c r="G15" s="46"/>
      <c r="H15" s="45" t="e">
        <f>E15/D15*100</f>
        <v>#DIV/0!</v>
      </c>
      <c r="I15" s="31" t="e">
        <f t="shared" si="2"/>
        <v>#DIV/0!</v>
      </c>
    </row>
    <row r="16" spans="1:9" ht="18" customHeight="1">
      <c r="A16" s="42" t="s">
        <v>75</v>
      </c>
      <c r="B16" s="2" t="s">
        <v>76</v>
      </c>
      <c r="C16" s="33"/>
      <c r="D16" s="52"/>
      <c r="E16" s="52">
        <v>0</v>
      </c>
      <c r="F16" s="52">
        <v>-0.8</v>
      </c>
      <c r="G16" s="46"/>
      <c r="H16" s="45"/>
      <c r="I16" s="31">
        <f t="shared" si="2"/>
        <v>0</v>
      </c>
    </row>
    <row r="17" spans="1:9" ht="12.75">
      <c r="A17" s="39" t="s">
        <v>63</v>
      </c>
      <c r="B17" s="2" t="s">
        <v>64</v>
      </c>
      <c r="C17" s="33">
        <v>0</v>
      </c>
      <c r="D17" s="52">
        <v>56</v>
      </c>
      <c r="E17" s="52">
        <v>57.6</v>
      </c>
      <c r="F17" s="52">
        <v>20.5</v>
      </c>
      <c r="G17" s="46"/>
      <c r="H17" s="45">
        <f>E17/D17*100</f>
        <v>102.85714285714288</v>
      </c>
      <c r="I17" s="31" t="s">
        <v>98</v>
      </c>
    </row>
    <row r="18" spans="1:9" ht="12.75">
      <c r="A18" s="18" t="s">
        <v>20</v>
      </c>
      <c r="B18" s="7"/>
      <c r="C18" s="29">
        <f>C19</f>
        <v>39</v>
      </c>
      <c r="D18" s="50">
        <f>D19+D22+D23</f>
        <v>278.6</v>
      </c>
      <c r="E18" s="50">
        <f>E19+E22+E23</f>
        <v>294</v>
      </c>
      <c r="F18" s="50">
        <f>F19+F23+F22</f>
        <v>61.7</v>
      </c>
      <c r="G18" s="46" t="s">
        <v>103</v>
      </c>
      <c r="H18" s="45">
        <f>E18/D18*100</f>
        <v>105.52763819095476</v>
      </c>
      <c r="I18" s="31" t="s">
        <v>102</v>
      </c>
    </row>
    <row r="19" spans="1:9" ht="42" customHeight="1">
      <c r="A19" s="41" t="s">
        <v>10</v>
      </c>
      <c r="B19" s="6" t="s">
        <v>34</v>
      </c>
      <c r="C19" s="32">
        <f>C20</f>
        <v>39</v>
      </c>
      <c r="D19" s="51">
        <f>D20+D21</f>
        <v>47.5</v>
      </c>
      <c r="E19" s="51">
        <f>E20+E21</f>
        <v>62.9</v>
      </c>
      <c r="F19" s="51">
        <f>F20+F21</f>
        <v>43.2</v>
      </c>
      <c r="G19" s="46">
        <f>E19/C19*100</f>
        <v>161.2820512820513</v>
      </c>
      <c r="H19" s="45">
        <f>E19/D19*100</f>
        <v>132.42105263157896</v>
      </c>
      <c r="I19" s="31">
        <f>E19*100/F19</f>
        <v>145.60185185185185</v>
      </c>
    </row>
    <row r="20" spans="1:9" ht="49.5" customHeight="1">
      <c r="A20" s="42" t="s">
        <v>58</v>
      </c>
      <c r="B20" s="2" t="s">
        <v>62</v>
      </c>
      <c r="C20" s="33">
        <v>39</v>
      </c>
      <c r="D20" s="52">
        <v>44.2</v>
      </c>
      <c r="E20" s="52">
        <v>57.6</v>
      </c>
      <c r="F20" s="52">
        <v>43.1</v>
      </c>
      <c r="G20" s="46">
        <f>E20/C20*100</f>
        <v>147.6923076923077</v>
      </c>
      <c r="H20" s="45">
        <f>E20/D20*100</f>
        <v>130.31674208144796</v>
      </c>
      <c r="I20" s="31">
        <f>E20*100/F20</f>
        <v>133.6426914153132</v>
      </c>
    </row>
    <row r="21" spans="1:9" ht="18" customHeight="1">
      <c r="A21" s="42" t="s">
        <v>88</v>
      </c>
      <c r="B21" s="2" t="s">
        <v>87</v>
      </c>
      <c r="C21" s="33"/>
      <c r="D21" s="52">
        <v>3.3</v>
      </c>
      <c r="E21" s="52">
        <v>5.3</v>
      </c>
      <c r="F21" s="52">
        <v>0.1</v>
      </c>
      <c r="G21" s="46"/>
      <c r="H21" s="45">
        <f>E21/D21*100</f>
        <v>160.60606060606062</v>
      </c>
      <c r="I21" s="31" t="s">
        <v>107</v>
      </c>
    </row>
    <row r="22" spans="1:9" ht="21.75" customHeight="1">
      <c r="A22" s="47" t="s">
        <v>73</v>
      </c>
      <c r="B22" s="40" t="s">
        <v>74</v>
      </c>
      <c r="C22" s="33"/>
      <c r="D22" s="52"/>
      <c r="E22" s="52"/>
      <c r="F22" s="52">
        <v>18.5</v>
      </c>
      <c r="G22" s="46"/>
      <c r="H22" s="45"/>
      <c r="I22" s="31">
        <f aca="true" t="shared" si="3" ref="I22:I27">E22*100/F22</f>
        <v>0</v>
      </c>
    </row>
    <row r="23" spans="1:9" ht="12.75" customHeight="1">
      <c r="A23" s="16" t="s">
        <v>69</v>
      </c>
      <c r="B23" s="2" t="s">
        <v>70</v>
      </c>
      <c r="C23" s="33"/>
      <c r="D23" s="52">
        <v>231.1</v>
      </c>
      <c r="E23" s="52">
        <v>231.1</v>
      </c>
      <c r="F23" s="52">
        <v>0</v>
      </c>
      <c r="G23" s="46"/>
      <c r="H23" s="45">
        <f aca="true" t="shared" si="4" ref="H23:H29">E23/D23*100</f>
        <v>100</v>
      </c>
      <c r="I23" s="31"/>
    </row>
    <row r="24" spans="1:9" ht="17.25" customHeight="1" hidden="1">
      <c r="A24" s="16"/>
      <c r="B24" s="2"/>
      <c r="C24" s="33"/>
      <c r="D24" s="52"/>
      <c r="E24" s="52"/>
      <c r="F24" s="52"/>
      <c r="G24" s="46" t="e">
        <f>E24/C24*100</f>
        <v>#DIV/0!</v>
      </c>
      <c r="H24" s="45" t="e">
        <f t="shared" si="4"/>
        <v>#DIV/0!</v>
      </c>
      <c r="I24" s="31" t="e">
        <f t="shared" si="3"/>
        <v>#DIV/0!</v>
      </c>
    </row>
    <row r="25" spans="1:9" ht="18.75" customHeight="1">
      <c r="A25" s="17" t="s">
        <v>11</v>
      </c>
      <c r="B25" s="6" t="s">
        <v>35</v>
      </c>
      <c r="C25" s="32">
        <f>C26+C27+C32+C28+C31+C33+C35</f>
        <v>1964.7</v>
      </c>
      <c r="D25" s="51">
        <f>D26+D27+D32+D28+D31+D33+D35+D30+D29</f>
        <v>3482.3</v>
      </c>
      <c r="E25" s="51">
        <f>E26+E27+E32+E28+E31+E33+E35+E30+E29</f>
        <v>3482.3</v>
      </c>
      <c r="F25" s="51">
        <f>F26+F27+F32+F28+F31+F33+F35+F30</f>
        <v>2561.6</v>
      </c>
      <c r="G25" s="46">
        <f>E25/C25*100</f>
        <v>177.24334503995522</v>
      </c>
      <c r="H25" s="45">
        <f t="shared" si="4"/>
        <v>100</v>
      </c>
      <c r="I25" s="31">
        <f t="shared" si="3"/>
        <v>135.94237976264836</v>
      </c>
    </row>
    <row r="26" spans="1:9" ht="24">
      <c r="A26" s="16" t="s">
        <v>45</v>
      </c>
      <c r="B26" s="2" t="s">
        <v>36</v>
      </c>
      <c r="C26" s="33">
        <v>1531</v>
      </c>
      <c r="D26" s="52">
        <v>1599.3</v>
      </c>
      <c r="E26" s="52">
        <v>1599.3</v>
      </c>
      <c r="F26" s="52">
        <v>1746.1</v>
      </c>
      <c r="G26" s="46">
        <f>E26/C26*100</f>
        <v>104.4611365120836</v>
      </c>
      <c r="H26" s="45">
        <f t="shared" si="4"/>
        <v>100</v>
      </c>
      <c r="I26" s="31">
        <f t="shared" si="3"/>
        <v>91.59269228566521</v>
      </c>
    </row>
    <row r="27" spans="1:9" ht="35.25" customHeight="1">
      <c r="A27" s="16" t="s">
        <v>60</v>
      </c>
      <c r="B27" s="2" t="s">
        <v>59</v>
      </c>
      <c r="C27" s="33">
        <v>150</v>
      </c>
      <c r="D27" s="52">
        <v>150</v>
      </c>
      <c r="E27" s="52">
        <v>150</v>
      </c>
      <c r="F27" s="52">
        <v>200</v>
      </c>
      <c r="G27" s="46">
        <f>E27/C27*100</f>
        <v>100</v>
      </c>
      <c r="H27" s="45">
        <f t="shared" si="4"/>
        <v>100</v>
      </c>
      <c r="I27" s="31">
        <f t="shared" si="3"/>
        <v>75</v>
      </c>
    </row>
    <row r="28" spans="1:9" ht="29.25" customHeight="1">
      <c r="A28" s="16" t="s">
        <v>65</v>
      </c>
      <c r="B28" s="2" t="s">
        <v>66</v>
      </c>
      <c r="C28" s="33">
        <v>0</v>
      </c>
      <c r="D28" s="52">
        <v>924.4</v>
      </c>
      <c r="E28" s="52">
        <v>924.4</v>
      </c>
      <c r="F28" s="52"/>
      <c r="G28" s="46"/>
      <c r="H28" s="45">
        <f t="shared" si="4"/>
        <v>100</v>
      </c>
      <c r="I28" s="31"/>
    </row>
    <row r="29" spans="1:9" ht="36.75" customHeight="1">
      <c r="A29" s="16" t="s">
        <v>99</v>
      </c>
      <c r="B29" s="2" t="s">
        <v>100</v>
      </c>
      <c r="C29" s="33"/>
      <c r="D29" s="52">
        <v>508.8</v>
      </c>
      <c r="E29" s="52">
        <v>508.8</v>
      </c>
      <c r="F29" s="52"/>
      <c r="G29" s="46"/>
      <c r="H29" s="45">
        <f t="shared" si="4"/>
        <v>100</v>
      </c>
      <c r="I29" s="31"/>
    </row>
    <row r="30" spans="1:9" ht="31.5" customHeight="1">
      <c r="A30" s="42" t="s">
        <v>84</v>
      </c>
      <c r="B30" s="44" t="s">
        <v>85</v>
      </c>
      <c r="C30" s="33"/>
      <c r="D30" s="52"/>
      <c r="E30" s="52"/>
      <c r="F30" s="52">
        <v>321</v>
      </c>
      <c r="G30" s="46"/>
      <c r="H30" s="45"/>
      <c r="I30" s="31">
        <f aca="true" t="shared" si="5" ref="I30:I37">E30*100/F30</f>
        <v>0</v>
      </c>
    </row>
    <row r="31" spans="1:9" ht="24" customHeight="1">
      <c r="A31" s="16" t="s">
        <v>67</v>
      </c>
      <c r="B31" s="2" t="s">
        <v>68</v>
      </c>
      <c r="C31" s="33">
        <v>183.3</v>
      </c>
      <c r="D31" s="52">
        <v>183.3</v>
      </c>
      <c r="E31" s="52">
        <v>183.3</v>
      </c>
      <c r="F31" s="52">
        <v>183.1</v>
      </c>
      <c r="G31" s="46">
        <f>E31/C31*100</f>
        <v>100</v>
      </c>
      <c r="H31" s="45">
        <f>E31/D31*100</f>
        <v>100</v>
      </c>
      <c r="I31" s="31">
        <f t="shared" si="5"/>
        <v>100.10922992900055</v>
      </c>
    </row>
    <row r="32" spans="1:9" ht="23.25" customHeight="1">
      <c r="A32" s="16" t="s">
        <v>81</v>
      </c>
      <c r="B32" s="2" t="s">
        <v>57</v>
      </c>
      <c r="C32" s="33">
        <v>100.4</v>
      </c>
      <c r="D32" s="52">
        <v>116.5</v>
      </c>
      <c r="E32" s="52">
        <v>116.5</v>
      </c>
      <c r="F32" s="52">
        <v>111.3</v>
      </c>
      <c r="G32" s="46">
        <f>E32/C32*100</f>
        <v>116.03585657370516</v>
      </c>
      <c r="H32" s="45">
        <f>E32/D32*100</f>
        <v>100</v>
      </c>
      <c r="I32" s="31">
        <f t="shared" si="5"/>
        <v>104.67205750224619</v>
      </c>
    </row>
    <row r="33" spans="1:9" ht="20.25" customHeight="1">
      <c r="A33" s="16" t="s">
        <v>71</v>
      </c>
      <c r="B33" s="2" t="s">
        <v>72</v>
      </c>
      <c r="C33" s="33"/>
      <c r="D33" s="52"/>
      <c r="E33" s="52">
        <v>0</v>
      </c>
      <c r="F33" s="52">
        <v>0.1</v>
      </c>
      <c r="G33" s="46"/>
      <c r="H33" s="45"/>
      <c r="I33" s="31">
        <f t="shared" si="5"/>
        <v>0</v>
      </c>
    </row>
    <row r="34" spans="1:9" ht="21.75" customHeight="1" hidden="1">
      <c r="A34" s="16" t="s">
        <v>25</v>
      </c>
      <c r="B34" s="2"/>
      <c r="C34" s="33"/>
      <c r="D34" s="52"/>
      <c r="E34" s="52"/>
      <c r="F34" s="52"/>
      <c r="G34" s="46" t="e">
        <f>E34/C34*100</f>
        <v>#DIV/0!</v>
      </c>
      <c r="H34" s="45" t="e">
        <f>E34/D34*100</f>
        <v>#DIV/0!</v>
      </c>
      <c r="I34" s="31" t="e">
        <f t="shared" si="5"/>
        <v>#DIV/0!</v>
      </c>
    </row>
    <row r="35" spans="1:9" ht="21.75" customHeight="1" hidden="1">
      <c r="A35" s="16" t="s">
        <v>79</v>
      </c>
      <c r="B35" s="2" t="s">
        <v>80</v>
      </c>
      <c r="C35" s="33"/>
      <c r="D35" s="52"/>
      <c r="E35" s="52">
        <v>0</v>
      </c>
      <c r="F35" s="52"/>
      <c r="G35" s="46" t="e">
        <f>E35/C35*100</f>
        <v>#DIV/0!</v>
      </c>
      <c r="H35" s="45" t="e">
        <f>E35/D35*100</f>
        <v>#DIV/0!</v>
      </c>
      <c r="I35" s="31" t="e">
        <f t="shared" si="5"/>
        <v>#DIV/0!</v>
      </c>
    </row>
    <row r="36" spans="1:9" ht="24" customHeight="1">
      <c r="A36" s="41" t="s">
        <v>12</v>
      </c>
      <c r="B36" s="6" t="s">
        <v>37</v>
      </c>
      <c r="C36" s="32"/>
      <c r="D36" s="51"/>
      <c r="E36" s="51"/>
      <c r="F36" s="51"/>
      <c r="G36" s="46"/>
      <c r="H36" s="45"/>
      <c r="I36" s="31"/>
    </row>
    <row r="37" spans="1:9" ht="15.75" customHeight="1">
      <c r="A37" s="19" t="s">
        <v>13</v>
      </c>
      <c r="B37" s="8"/>
      <c r="C37" s="35">
        <f>C4+C25+C36</f>
        <v>2323.7</v>
      </c>
      <c r="D37" s="54">
        <f>D4+D25+D36</f>
        <v>4135.400000000001</v>
      </c>
      <c r="E37" s="54">
        <f>E4+E25+E36</f>
        <v>4159.6</v>
      </c>
      <c r="F37" s="54">
        <f>F4+F25+F36</f>
        <v>2982.6</v>
      </c>
      <c r="G37" s="46">
        <f>E37/C37*100</f>
        <v>179.00761716228433</v>
      </c>
      <c r="H37" s="45">
        <f>E37/D37*100</f>
        <v>100.58519127533008</v>
      </c>
      <c r="I37" s="31">
        <f t="shared" si="5"/>
        <v>139.46221417555157</v>
      </c>
    </row>
    <row r="38" spans="1:9" ht="11.25" customHeight="1">
      <c r="A38" s="7" t="s">
        <v>14</v>
      </c>
      <c r="B38" s="7"/>
      <c r="C38" s="32"/>
      <c r="D38" s="51"/>
      <c r="E38" s="51"/>
      <c r="F38" s="51"/>
      <c r="G38" s="46"/>
      <c r="H38" s="45"/>
      <c r="I38" s="31"/>
    </row>
    <row r="39" spans="1:9" ht="12.75">
      <c r="A39" s="17" t="s">
        <v>15</v>
      </c>
      <c r="B39" s="9" t="s">
        <v>94</v>
      </c>
      <c r="C39" s="32">
        <v>613.6</v>
      </c>
      <c r="D39" s="51">
        <v>690.7</v>
      </c>
      <c r="E39" s="51">
        <v>683</v>
      </c>
      <c r="F39" s="51">
        <v>614.5</v>
      </c>
      <c r="G39" s="46">
        <f aca="true" t="shared" si="6" ref="G39:G44">E39/C39*100</f>
        <v>111.31029986962191</v>
      </c>
      <c r="H39" s="45">
        <f aca="true" t="shared" si="7" ref="H39:H48">E39/D39*100</f>
        <v>98.88518893875778</v>
      </c>
      <c r="I39" s="31">
        <f aca="true" t="shared" si="8" ref="I39:I44">E39*100/F39</f>
        <v>111.1472742066721</v>
      </c>
    </row>
    <row r="40" spans="1:9" ht="12.75">
      <c r="A40" s="16" t="s">
        <v>16</v>
      </c>
      <c r="B40" s="2">
        <v>211.213</v>
      </c>
      <c r="C40" s="33">
        <v>535.5</v>
      </c>
      <c r="D40" s="52">
        <v>580.7</v>
      </c>
      <c r="E40" s="52">
        <v>580.7</v>
      </c>
      <c r="F40" s="52">
        <v>511.4</v>
      </c>
      <c r="G40" s="46">
        <f t="shared" si="6"/>
        <v>108.44070961718022</v>
      </c>
      <c r="H40" s="45">
        <f t="shared" si="7"/>
        <v>100</v>
      </c>
      <c r="I40" s="31">
        <f t="shared" si="8"/>
        <v>113.55103637074698</v>
      </c>
    </row>
    <row r="41" spans="1:9" ht="12.75">
      <c r="A41" s="16" t="s">
        <v>23</v>
      </c>
      <c r="B41" s="2">
        <v>223</v>
      </c>
      <c r="C41" s="33">
        <v>30</v>
      </c>
      <c r="D41" s="52">
        <v>42.5</v>
      </c>
      <c r="E41" s="52">
        <v>41.6</v>
      </c>
      <c r="F41" s="52">
        <v>31.8</v>
      </c>
      <c r="G41" s="46">
        <f t="shared" si="6"/>
        <v>138.66666666666669</v>
      </c>
      <c r="H41" s="45">
        <f t="shared" si="7"/>
        <v>97.88235294117648</v>
      </c>
      <c r="I41" s="31">
        <f t="shared" si="8"/>
        <v>130.81761006289307</v>
      </c>
    </row>
    <row r="42" spans="1:9" ht="12.75">
      <c r="A42" s="16" t="s">
        <v>17</v>
      </c>
      <c r="B42" s="2"/>
      <c r="C42" s="33">
        <f>C39-C40-C41</f>
        <v>48.10000000000002</v>
      </c>
      <c r="D42" s="52">
        <f>D39-D40-D41</f>
        <v>67.5</v>
      </c>
      <c r="E42" s="52">
        <f>E39-E40-E41</f>
        <v>60.69999999999995</v>
      </c>
      <c r="F42" s="52">
        <f>F39-F40-F41</f>
        <v>71.30000000000003</v>
      </c>
      <c r="G42" s="46">
        <f t="shared" si="6"/>
        <v>126.19542619542602</v>
      </c>
      <c r="H42" s="45">
        <f t="shared" si="7"/>
        <v>89.92592592592585</v>
      </c>
      <c r="I42" s="31">
        <f t="shared" si="8"/>
        <v>85.13323983169695</v>
      </c>
    </row>
    <row r="43" spans="1:9" ht="12.75" customHeight="1">
      <c r="A43" s="18" t="s">
        <v>78</v>
      </c>
      <c r="B43" s="10" t="s">
        <v>49</v>
      </c>
      <c r="C43" s="29">
        <v>100.4</v>
      </c>
      <c r="D43" s="50">
        <v>116.5</v>
      </c>
      <c r="E43" s="50">
        <v>116.5</v>
      </c>
      <c r="F43" s="50">
        <v>111.3</v>
      </c>
      <c r="G43" s="46">
        <f t="shared" si="6"/>
        <v>116.03585657370516</v>
      </c>
      <c r="H43" s="45">
        <f t="shared" si="7"/>
        <v>100</v>
      </c>
      <c r="I43" s="31">
        <f t="shared" si="8"/>
        <v>104.67205750224619</v>
      </c>
    </row>
    <row r="44" spans="1:9" ht="24">
      <c r="A44" s="17" t="s">
        <v>38</v>
      </c>
      <c r="B44" s="9" t="s">
        <v>39</v>
      </c>
      <c r="C44" s="32">
        <v>450</v>
      </c>
      <c r="D44" s="51">
        <v>495.6</v>
      </c>
      <c r="E44" s="51">
        <v>495.5</v>
      </c>
      <c r="F44" s="51">
        <v>495.3</v>
      </c>
      <c r="G44" s="46">
        <f t="shared" si="6"/>
        <v>110.11111111111111</v>
      </c>
      <c r="H44" s="45">
        <f t="shared" si="7"/>
        <v>99.97982243744956</v>
      </c>
      <c r="I44" s="31">
        <f t="shared" si="8"/>
        <v>100.04037956793861</v>
      </c>
    </row>
    <row r="45" spans="1:9" ht="15" customHeight="1">
      <c r="A45" s="17" t="s">
        <v>51</v>
      </c>
      <c r="B45" s="9" t="s">
        <v>50</v>
      </c>
      <c r="C45" s="32"/>
      <c r="D45" s="51">
        <v>18</v>
      </c>
      <c r="E45" s="51">
        <v>15.8</v>
      </c>
      <c r="F45" s="51">
        <v>0</v>
      </c>
      <c r="G45" s="46"/>
      <c r="H45" s="45">
        <f t="shared" si="7"/>
        <v>87.77777777777777</v>
      </c>
      <c r="I45" s="31"/>
    </row>
    <row r="46" spans="1:9" ht="11.25" customHeight="1">
      <c r="A46" s="17" t="s">
        <v>83</v>
      </c>
      <c r="B46" s="9" t="s">
        <v>82</v>
      </c>
      <c r="C46" s="32">
        <v>475.7</v>
      </c>
      <c r="D46" s="51">
        <f>D48</f>
        <v>518.6</v>
      </c>
      <c r="E46" s="51">
        <f>E48+E49</f>
        <v>518.2</v>
      </c>
      <c r="F46" s="51">
        <v>672.8</v>
      </c>
      <c r="G46" s="46">
        <f>E46/C46*100</f>
        <v>108.93420222829515</v>
      </c>
      <c r="H46" s="45">
        <f t="shared" si="7"/>
        <v>99.92286926340147</v>
      </c>
      <c r="I46" s="31">
        <f>E46*100/F46</f>
        <v>77.02140309155769</v>
      </c>
    </row>
    <row r="47" spans="1:9" ht="0.75" customHeight="1">
      <c r="A47" s="18" t="s">
        <v>42</v>
      </c>
      <c r="B47" s="10" t="s">
        <v>52</v>
      </c>
      <c r="C47" s="29"/>
      <c r="D47" s="50"/>
      <c r="E47" s="53">
        <v>0</v>
      </c>
      <c r="F47" s="53"/>
      <c r="G47" s="46" t="e">
        <f>E47/C47*100</f>
        <v>#DIV/0!</v>
      </c>
      <c r="H47" s="45" t="e">
        <f t="shared" si="7"/>
        <v>#DIV/0!</v>
      </c>
      <c r="I47" s="31" t="e">
        <f>E47*100/F47</f>
        <v>#DIV/0!</v>
      </c>
    </row>
    <row r="48" spans="1:9" ht="14.25" customHeight="1">
      <c r="A48" s="18" t="s">
        <v>95</v>
      </c>
      <c r="B48" s="10" t="s">
        <v>97</v>
      </c>
      <c r="C48" s="29">
        <v>475.7</v>
      </c>
      <c r="D48" s="50">
        <v>518.6</v>
      </c>
      <c r="E48" s="53">
        <v>518.2</v>
      </c>
      <c r="F48" s="53"/>
      <c r="G48" s="46">
        <f>E48/C48*100</f>
        <v>108.93420222829515</v>
      </c>
      <c r="H48" s="45">
        <f t="shared" si="7"/>
        <v>99.92286926340147</v>
      </c>
      <c r="I48" s="31"/>
    </row>
    <row r="49" spans="1:9" ht="14.25" customHeight="1">
      <c r="A49" s="18" t="s">
        <v>96</v>
      </c>
      <c r="B49" s="10"/>
      <c r="C49" s="29"/>
      <c r="D49" s="50"/>
      <c r="E49" s="53">
        <v>0</v>
      </c>
      <c r="F49" s="53"/>
      <c r="G49" s="46"/>
      <c r="H49" s="45"/>
      <c r="I49" s="31"/>
    </row>
    <row r="50" spans="1:9" ht="24">
      <c r="A50" s="17" t="s">
        <v>21</v>
      </c>
      <c r="B50" s="9" t="s">
        <v>40</v>
      </c>
      <c r="C50" s="32">
        <v>669</v>
      </c>
      <c r="D50" s="51">
        <v>654.1</v>
      </c>
      <c r="E50" s="51">
        <v>654.1</v>
      </c>
      <c r="F50" s="51">
        <v>861</v>
      </c>
      <c r="G50" s="46">
        <f aca="true" t="shared" si="9" ref="G50:G55">E50/C50*100</f>
        <v>97.7727952167414</v>
      </c>
      <c r="H50" s="45">
        <f aca="true" t="shared" si="10" ref="H50:H57">E50/D50*100</f>
        <v>100</v>
      </c>
      <c r="I50" s="31">
        <f aca="true" t="shared" si="11" ref="I50:I55">E50*100/F50</f>
        <v>75.96980255516841</v>
      </c>
    </row>
    <row r="51" spans="1:9" ht="12.75">
      <c r="A51" s="16" t="s">
        <v>16</v>
      </c>
      <c r="B51" s="2">
        <v>211.213</v>
      </c>
      <c r="C51" s="33">
        <v>500.9</v>
      </c>
      <c r="D51" s="52">
        <v>580.4</v>
      </c>
      <c r="E51" s="52">
        <v>580.4</v>
      </c>
      <c r="F51" s="52">
        <v>558.4</v>
      </c>
      <c r="G51" s="46">
        <f t="shared" si="9"/>
        <v>115.87143142343781</v>
      </c>
      <c r="H51" s="45">
        <f t="shared" si="10"/>
        <v>100</v>
      </c>
      <c r="I51" s="31">
        <f t="shared" si="11"/>
        <v>103.93982808022923</v>
      </c>
    </row>
    <row r="52" spans="1:9" ht="15.75" customHeight="1">
      <c r="A52" s="16" t="s">
        <v>23</v>
      </c>
      <c r="B52" s="2">
        <v>223</v>
      </c>
      <c r="C52" s="33">
        <v>46.2</v>
      </c>
      <c r="D52" s="52">
        <v>26.3</v>
      </c>
      <c r="E52" s="52">
        <v>26.3</v>
      </c>
      <c r="F52" s="52">
        <v>50.2</v>
      </c>
      <c r="G52" s="46">
        <f t="shared" si="9"/>
        <v>56.926406926406926</v>
      </c>
      <c r="H52" s="45">
        <f t="shared" si="10"/>
        <v>100</v>
      </c>
      <c r="I52" s="31">
        <f t="shared" si="11"/>
        <v>52.39043824701195</v>
      </c>
    </row>
    <row r="53" spans="1:9" ht="12.75">
      <c r="A53" s="16" t="s">
        <v>43</v>
      </c>
      <c r="B53" s="2"/>
      <c r="C53" s="33">
        <f>C50-C51-C52</f>
        <v>121.90000000000002</v>
      </c>
      <c r="D53" s="52">
        <f>D50-D51-D52</f>
        <v>47.40000000000005</v>
      </c>
      <c r="E53" s="52">
        <f>E50-E51-E52</f>
        <v>47.40000000000005</v>
      </c>
      <c r="F53" s="52">
        <f>F50-F51-F52</f>
        <v>252.40000000000003</v>
      </c>
      <c r="G53" s="46">
        <f t="shared" si="9"/>
        <v>38.884331419196094</v>
      </c>
      <c r="H53" s="45">
        <f t="shared" si="10"/>
        <v>100</v>
      </c>
      <c r="I53" s="31">
        <f t="shared" si="11"/>
        <v>18.779714738510318</v>
      </c>
    </row>
    <row r="54" spans="1:9" ht="12" customHeight="1">
      <c r="A54" s="27" t="s">
        <v>53</v>
      </c>
      <c r="B54" s="28" t="s">
        <v>92</v>
      </c>
      <c r="C54" s="34">
        <v>10</v>
      </c>
      <c r="D54" s="53">
        <v>10</v>
      </c>
      <c r="E54" s="53">
        <v>10</v>
      </c>
      <c r="F54" s="53">
        <v>7.8</v>
      </c>
      <c r="G54" s="46">
        <f t="shared" si="9"/>
        <v>100</v>
      </c>
      <c r="H54" s="45">
        <f t="shared" si="10"/>
        <v>100</v>
      </c>
      <c r="I54" s="31">
        <f t="shared" si="11"/>
        <v>128.2051282051282</v>
      </c>
    </row>
    <row r="55" spans="1:9" ht="12" customHeight="1">
      <c r="A55" s="18" t="s">
        <v>54</v>
      </c>
      <c r="B55" s="10" t="s">
        <v>93</v>
      </c>
      <c r="C55" s="29">
        <v>5</v>
      </c>
      <c r="D55" s="50">
        <v>0</v>
      </c>
      <c r="E55" s="53">
        <v>0</v>
      </c>
      <c r="F55" s="53">
        <v>2.2</v>
      </c>
      <c r="G55" s="46">
        <f t="shared" si="9"/>
        <v>0</v>
      </c>
      <c r="H55" s="45"/>
      <c r="I55" s="31">
        <f t="shared" si="11"/>
        <v>0</v>
      </c>
    </row>
    <row r="56" spans="1:9" ht="12.75" customHeight="1">
      <c r="A56" s="27" t="s">
        <v>41</v>
      </c>
      <c r="B56" s="6">
        <v>1003</v>
      </c>
      <c r="C56" s="32">
        <f>C57+C58</f>
        <v>0</v>
      </c>
      <c r="D56" s="51">
        <f>D57+D58</f>
        <v>1664.3</v>
      </c>
      <c r="E56" s="51">
        <f>E57+E58</f>
        <v>1664.3</v>
      </c>
      <c r="F56" s="51">
        <f>F57+F58</f>
        <v>321</v>
      </c>
      <c r="G56" s="46"/>
      <c r="H56" s="45">
        <f t="shared" si="10"/>
        <v>100</v>
      </c>
      <c r="I56" s="31" t="s">
        <v>101</v>
      </c>
    </row>
    <row r="57" spans="1:9" ht="14.25" customHeight="1">
      <c r="A57" s="43" t="s">
        <v>77</v>
      </c>
      <c r="B57" s="11"/>
      <c r="C57" s="33"/>
      <c r="D57" s="52">
        <v>1664.3</v>
      </c>
      <c r="E57" s="52">
        <v>1664.3</v>
      </c>
      <c r="F57" s="52"/>
      <c r="G57" s="46"/>
      <c r="H57" s="45">
        <f t="shared" si="10"/>
        <v>100</v>
      </c>
      <c r="I57" s="31"/>
    </row>
    <row r="58" spans="1:9" ht="15" customHeight="1">
      <c r="A58" s="42" t="s">
        <v>86</v>
      </c>
      <c r="B58" s="11"/>
      <c r="C58" s="33"/>
      <c r="D58" s="52"/>
      <c r="E58" s="52"/>
      <c r="F58" s="52">
        <v>321</v>
      </c>
      <c r="G58" s="46"/>
      <c r="H58" s="45"/>
      <c r="I58" s="31">
        <f>E58*100/F58</f>
        <v>0</v>
      </c>
    </row>
    <row r="59" spans="1:9" ht="12" customHeight="1">
      <c r="A59" s="19" t="s">
        <v>18</v>
      </c>
      <c r="B59" s="8"/>
      <c r="C59" s="36">
        <f>C39+C43+C44+C45+C46+C47+C50+C54+C55+C56</f>
        <v>2323.7</v>
      </c>
      <c r="D59" s="55">
        <f>D39+D43+D44+D45+D46+D47+D50+D54+D55+D56</f>
        <v>4167.8</v>
      </c>
      <c r="E59" s="55">
        <f>E39+E43+E44+E45+E46+E50+E54+E55+E56</f>
        <v>4157.4</v>
      </c>
      <c r="F59" s="55">
        <f>F39+F43+F44+F45+F46+F47+F50+F54+F55+F56</f>
        <v>3085.8999999999996</v>
      </c>
      <c r="G59" s="46">
        <f>E59/C59*100</f>
        <v>178.91294056892028</v>
      </c>
      <c r="H59" s="45">
        <f>E59/D59*100</f>
        <v>99.7504678727386</v>
      </c>
      <c r="I59" s="31">
        <f>E59*100/F59</f>
        <v>134.7224472601186</v>
      </c>
    </row>
    <row r="60" spans="1:9" ht="19.5" customHeight="1">
      <c r="A60" s="18" t="s">
        <v>44</v>
      </c>
      <c r="B60" s="12"/>
      <c r="C60" s="36">
        <f>C37-C59</f>
        <v>0</v>
      </c>
      <c r="D60" s="55">
        <f>D37-D59</f>
        <v>-32.399999999999636</v>
      </c>
      <c r="E60" s="55">
        <f>E37-E59</f>
        <v>2.2000000000007276</v>
      </c>
      <c r="F60" s="55">
        <f>F37-F59</f>
        <v>-103.29999999999973</v>
      </c>
      <c r="G60" s="29"/>
      <c r="H60" s="37"/>
      <c r="I60" s="38"/>
    </row>
    <row r="61" spans="1:8" ht="6.75" customHeight="1">
      <c r="A61" s="21"/>
      <c r="B61" s="22"/>
      <c r="C61" s="23"/>
      <c r="D61" s="56"/>
      <c r="E61" s="56"/>
      <c r="F61" s="56"/>
      <c r="G61" s="24"/>
      <c r="H61" s="25"/>
    </row>
    <row r="62" spans="1:6" ht="12.75">
      <c r="A62" t="s">
        <v>47</v>
      </c>
      <c r="C62" s="60" t="s">
        <v>48</v>
      </c>
      <c r="D62" s="60"/>
      <c r="E62" s="60"/>
      <c r="F62" s="57"/>
    </row>
    <row r="63" spans="3:6" ht="7.5" customHeight="1">
      <c r="C63" s="60"/>
      <c r="D63" s="60"/>
      <c r="E63" s="60"/>
      <c r="F63" s="57"/>
    </row>
    <row r="64" spans="1:6" ht="12.75">
      <c r="A64" s="26"/>
      <c r="C64" s="20"/>
      <c r="D64" s="57"/>
      <c r="E64" s="57"/>
      <c r="F64" s="57"/>
    </row>
    <row r="65" spans="3:6" ht="12.75">
      <c r="C65" s="20"/>
      <c r="D65" s="57"/>
      <c r="E65" s="57"/>
      <c r="F65" s="57"/>
    </row>
    <row r="66" ht="12.75">
      <c r="A66" s="26"/>
    </row>
  </sheetData>
  <mergeCells count="4">
    <mergeCell ref="A1:I1"/>
    <mergeCell ref="G2:H2"/>
    <mergeCell ref="C62:E62"/>
    <mergeCell ref="C63:E6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2012-01-31T08:00:21Z</cp:lastPrinted>
  <dcterms:created xsi:type="dcterms:W3CDTF">2006-03-13T07:15:44Z</dcterms:created>
  <dcterms:modified xsi:type="dcterms:W3CDTF">2012-03-11T10:10:45Z</dcterms:modified>
  <cp:category/>
  <cp:version/>
  <cp:contentType/>
  <cp:contentStatus/>
</cp:coreProperties>
</file>