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1310" windowHeight="6510" activeTab="0"/>
  </bookViews>
  <sheets>
    <sheet name="август" sheetId="1" r:id="rId1"/>
  </sheets>
  <definedNames>
    <definedName name="_xlnm.Print_Titles" localSheetId="0">'август'!$4:$4</definedName>
  </definedNames>
  <calcPr fullCalcOnLoad="1"/>
</workbook>
</file>

<file path=xl/sharedStrings.xml><?xml version="1.0" encoding="utf-8"?>
<sst xmlns="http://schemas.openxmlformats.org/spreadsheetml/2006/main" count="171" uniqueCount="145">
  <si>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</si>
  <si>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</si>
  <si>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</si>
  <si>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</si>
  <si>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</si>
  <si>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</t>
  </si>
  <si>
    <t>Налог на прибыль организаций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</si>
  <si>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</si>
  <si>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</si>
  <si>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</si>
  <si>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</si>
  <si>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</si>
  <si>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</si>
  <si>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</si>
  <si>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</si>
  <si>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</si>
  <si>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</si>
  <si>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</si>
  <si>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</si>
  <si>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</si>
  <si>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</si>
  <si>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</si>
  <si>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</si>
  <si>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</si>
  <si>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</si>
  <si>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</si>
  <si>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</si>
  <si>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</si>
  <si>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Доходы от продажи квартир</t>
  </si>
  <si>
    <t>ЗАДОЛЖЕННОСТЬ И ПЕРЕРАСЧЕТЫ ПО ОТМЕНЕННЫМ НАЛОГАМ, СБОРАМ И ИНЫМ ОБЯЗАТЕЛЬНЫМ ПЛАТЕЖАМ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</si>
  <si>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</si>
  <si>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</si>
  <si>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Прочие налоги и сборы ( по отмен.налогам и сборам)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</si>
  <si>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</si>
  <si>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</t>
  </si>
  <si>
    <t>Государственная пошлина за государственную регистрацию</t>
  </si>
  <si>
    <t xml:space="preserve">  НАЛОГОВЫЕ ДОХОДЫ</t>
  </si>
  <si>
    <t xml:space="preserve"> НЕНАЛОГОВЫЕ ДОХОДЫ</t>
  </si>
  <si>
    <t>1. ДОХОДЫ налоговые и неналоговые</t>
  </si>
  <si>
    <t>Доходы от сдачи в аренду имущества, находящегося в оперативном управлении органов управления муниципальных  районов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</si>
  <si>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</si>
  <si>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</si>
  <si>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Субвенции бюджетам муниципальных районов на ежемесячное денежное вознаграждение за классное руководство</t>
  </si>
  <si>
    <t>Прочие субвенции бюджетам муниципальных районов</t>
  </si>
  <si>
    <t>(тыс.руб.)</t>
  </si>
  <si>
    <t>Налог на добычу общераспространенных   полезных ископаемых</t>
  </si>
  <si>
    <t>Рыночные продажи товаров и услуг</t>
  </si>
  <si>
    <t>Безвозмездные поступления от предпринимательской и иной приносящей доход деятельности</t>
  </si>
  <si>
    <t>Субсидии от других бюджетов бюджетной сиистемы РФ</t>
  </si>
  <si>
    <t>Субсидии бюджетам для развития обществ. ифраструктуры регионального значения</t>
  </si>
  <si>
    <t>Налог с продаж</t>
  </si>
  <si>
    <t>Налог на добычу прочих полезных ископаемых</t>
  </si>
  <si>
    <t>Субсидии бюджетам муниц.районов на госуд.поддержку внедрения комп.мер модернизации</t>
  </si>
  <si>
    <t>% исп.к уточ.   плану</t>
  </si>
  <si>
    <t xml:space="preserve">  -коммунальные услуги</t>
  </si>
  <si>
    <t xml:space="preserve"> -коммунальные услуги</t>
  </si>
  <si>
    <t>Субсидии бюджетам муниц.районов на осущ.меропр. по обеспеч. жильем граждан, прожив. в сельской местности</t>
  </si>
  <si>
    <t>Субсидии бюджетам муниц.районов на обесп. жильем молодых специалистов</t>
  </si>
  <si>
    <t>ДОХОДЫ ОТ ОКАЗАНИЯ ПЛАТНЫХ УСЛУГ И КОМПЕНСАЦИЯ ЗАТРАТ ГОСУДАРСТВА</t>
  </si>
  <si>
    <t>НАЛОГИ НА ПРИБЫЛЬ, ДОХОДЫ</t>
  </si>
  <si>
    <t>Национальная безопасность и правоохранительная деятельность</t>
  </si>
  <si>
    <t>Платежи за пользование природными ресурсами</t>
  </si>
  <si>
    <t xml:space="preserve">  Культура</t>
  </si>
  <si>
    <t>Доходы от реализации имущества, находящегося в государственной и муниц. собственности</t>
  </si>
  <si>
    <t>Доходы от продажи земельных участков, находящегося в госуд. и  муниципальной собственности</t>
  </si>
  <si>
    <t>Дотации на поддержку мер по обеспечению сбалансированности</t>
  </si>
  <si>
    <t xml:space="preserve">  Субсидии  бюджетам субъектов Российской Федерации и муниц. образований</t>
  </si>
  <si>
    <t xml:space="preserve">  Субвенции  бюджетам субъектов Российской Федерации и муниц. образований</t>
  </si>
  <si>
    <t xml:space="preserve"> -Охрана семьи и детства</t>
  </si>
  <si>
    <t>Доходы, получаемые в виде арендной платы за земельные участки, а т.же средства от продажи права на заключ. договоров аренды</t>
  </si>
  <si>
    <t>Дотации бюджетам субъектов Российской Федерации и мун. образ.</t>
  </si>
  <si>
    <t xml:space="preserve">  Дотации бюджетам мун.р-ов на вырав. уровня бюджетной  обеспеченности</t>
  </si>
  <si>
    <t>Субвенции бюджетам муницип. районов на составление (изменение и дополнение) списков кандидатов в присяжные заседатели федеральных судов общей юрисдикции РФ</t>
  </si>
  <si>
    <t>Субвенции бюджетам мун.районов на выплату единовременного пособия при всех формах устройства детей, лишенных родит.попечения, в семью</t>
  </si>
  <si>
    <t>Субвенци бюджетам на выплату  компенсации части родит.платы за сод-е ребенка в гос. и МОУ</t>
  </si>
  <si>
    <t>% исп.к утв. плану</t>
  </si>
  <si>
    <t>Субвенции бюджетам муниц.районов на обеспечение жилыми помещениями детей-сирот, детей, оставшихся без попечения родителей</t>
  </si>
  <si>
    <t>Прочие субсидии бюджетам муниципальных районов</t>
  </si>
  <si>
    <t>Субсидии бюджетам муниципальных районов на комплектование книжных фондов библиотек мун.образований</t>
  </si>
  <si>
    <t>Субсидии бюджетам муниципальных районов на капремонт многокв.домов за счет Фонда реформирования</t>
  </si>
  <si>
    <t>Субсидии бюджетам муниципальных районов на капремонт многокв.домов за счет средств бюджетов</t>
  </si>
  <si>
    <t>Исполнено на          01.04.09</t>
  </si>
  <si>
    <t xml:space="preserve"> - Благоустройство</t>
  </si>
  <si>
    <t>Платежи от государственных и муниципальных унитарных предриятий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</si>
  <si>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</si>
  <si>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</si>
  <si>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</si>
  <si>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на осуществление капитального ремонта гидротехнических сооружений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</si>
  <si>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</si>
  <si>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</si>
  <si>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Субвенции бюджетам муниц.районов на выполнение передаваемых полномочий субъектов РФ</t>
  </si>
  <si>
    <t>Субвенции бюджетам муницип. районов на денежные выплаты медицинскому персоналу фельдшерско - акушерских пунктов, врачам, фельдшерам и медицинским сестрам скорой медицинской помощи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</si>
  <si>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</si>
  <si>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 xml:space="preserve">Межбюджетные трансферты, передаваемые бюджетам муниципальных районов из бюджетов поселений на осущ.части полномочий по решению вопросов местного значения </t>
  </si>
  <si>
    <t>Государственная пошлина за совершение нотариальных действий должностными лицами органами местного самоуправления</t>
  </si>
  <si>
    <t>Физическая культура и спорт</t>
  </si>
  <si>
    <t>Выплата социальных пособий учащимися для приобретения проездных билетов</t>
  </si>
  <si>
    <t>Субвенции бюджетам муниц.районов на оздоровление детей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</si>
  <si>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</si>
  <si>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муниц.районов на ежемесячное денежное вознаграждение за классное руководство</t>
  </si>
  <si>
    <t>Субвенции бюджетам муниц.районов на компенсацию части родительской платы за содержание ребенка в образов.учреждениях дошкольного образования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</si>
  <si>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</si>
  <si>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 xml:space="preserve"> 2. ДОХОДЫ ОТ ПРЕДПРИНИМАТ.  И ИНОЙ ПРИНОСЯЩЕЙ ДОХОД ДЕЯТЕЛЬНОСТИ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</si>
  <si>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</si>
  <si>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Субсидии бюджетам муниципальных районов на обеспечение мероприятий по переселению граждан из аварийного жилфонда за счет средств бюджетов</t>
  </si>
  <si>
    <t>Субвенции бюджетам муниципальных районов на поощрение лучших учителей</t>
  </si>
  <si>
    <t>% исп. 2011 г. к 2010 г.</t>
  </si>
  <si>
    <t>Утвержд.    план на 2011 год</t>
  </si>
  <si>
    <t>Уточнен. план на 2011 год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</si>
  <si>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</si>
  <si>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</si>
  <si>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</si>
  <si>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 -строительство полигона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</si>
  <si>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</si>
  <si>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</si>
  <si>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</si>
  <si>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</si>
  <si>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</si>
  <si>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</si>
  <si>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Др.вопросы в области культуры </t>
  </si>
  <si>
    <t xml:space="preserve">    - расходы на содержание ФСК</t>
  </si>
  <si>
    <t xml:space="preserve">    - проведение мероприятий</t>
  </si>
  <si>
    <t xml:space="preserve">Здравоохранение </t>
  </si>
  <si>
    <t xml:space="preserve">    - дотации на выравнивание</t>
  </si>
  <si>
    <t xml:space="preserve">   -дотации на обеспечение сбалансированности</t>
  </si>
  <si>
    <t>св2р</t>
  </si>
  <si>
    <t>Прочие межбюджетные трансферты, передаваемые бюджетам муниципальных районов на оздоровление детей</t>
  </si>
  <si>
    <t xml:space="preserve">  -  строительство ФСК</t>
  </si>
  <si>
    <t xml:space="preserve">Субсидии бюджетам муниципальных районов на осуществление капитального ремонта гидротехнических сооружений </t>
  </si>
  <si>
    <t xml:space="preserve"> - кап.ремонт объектов образования</t>
  </si>
  <si>
    <t xml:space="preserve"> - кап.ремонт объектов культуры</t>
  </si>
  <si>
    <t xml:space="preserve"> - кап.ремонт объектов здравоохранения</t>
  </si>
  <si>
    <t>Начальник финансового отдела</t>
  </si>
  <si>
    <t>И.Г. Васильева</t>
  </si>
  <si>
    <t xml:space="preserve">  АНАЛИЗ ИСПОЛНЕНИЯ БЮДЖЕТА МУНИЦИПАЛЬНОГО  РАЙОНА  НА 01 АВГУСТА  2011 Г.</t>
  </si>
  <si>
    <t>Исполнено на         01.08.11</t>
  </si>
  <si>
    <t>Исполнено на 01.08.10</t>
  </si>
  <si>
    <t>Единый сельскохозяйственный налог (за налоговые периоды, истекшие до 1 января 2011 года)</t>
  </si>
  <si>
    <t>Госпошлина за регистрацию транспортных  средств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</si>
  <si>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</si>
  <si>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Обеспечение жилыми помещениями  детей-сирот, детей, оставшихся без попечения родителей, а также детей,  находящихся под опекой, не имеющих закрепленного жилого помещения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</si>
  <si>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</si>
  <si>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</si>
  <si>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другие вопросы в области национальной экономики</t>
  </si>
  <si>
    <t xml:space="preserve">   -водные ресурсы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</si>
</sst>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10"/>
      <color indexed="12"/>
      <name val="Arial Cyr"/>
      <family val="0"/>
    </font>
    <font>
      <b/>
      <i/>
      <u val="single"/>
      <sz val="10"/>
      <name val="Arial Cyr"/>
      <family val="0"/>
    </font>
    <font>
      <sz val="10"/>
      <color indexed="12"/>
      <name val="Arial Cyr"/>
      <family val="0"/>
    </font>
    <font>
      <i/>
      <sz val="10"/>
      <name val="Arial"/>
      <family val="0"/>
    </font>
    <font>
      <b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0" fontId="0" fillId="4" borderId="2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164" fontId="9" fillId="4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5" fontId="3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164" fontId="0" fillId="0" borderId="1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8" sqref="M8"/>
    </sheetView>
  </sheetViews>
  <sheetFormatPr defaultColWidth="9.00390625" defaultRowHeight="12.75"/>
  <cols>
    <col min="1" max="1" width="41.375" style="66" customWidth="1"/>
    <col min="2" max="2" width="11.625" style="66" customWidth="1"/>
    <col min="3" max="3" width="11.125" style="71" customWidth="1"/>
    <col min="4" max="4" width="10.75390625" style="66" hidden="1" customWidth="1"/>
    <col min="5" max="5" width="10.625" style="71" customWidth="1"/>
    <col min="6" max="6" width="11.75390625" style="71" customWidth="1"/>
    <col min="7" max="7" width="8.875" style="66" customWidth="1"/>
    <col min="8" max="8" width="9.00390625" style="66" customWidth="1"/>
    <col min="9" max="9" width="11.00390625" style="72" customWidth="1"/>
    <col min="10" max="16384" width="9.125" style="66" customWidth="1"/>
  </cols>
  <sheetData>
    <row r="1" spans="1:9" s="29" customFormat="1" ht="18.75" customHeight="1">
      <c r="A1" s="75" t="s">
        <v>134</v>
      </c>
      <c r="B1" s="75"/>
      <c r="C1" s="75"/>
      <c r="D1" s="75"/>
      <c r="E1" s="75"/>
      <c r="F1" s="75"/>
      <c r="G1" s="75"/>
      <c r="H1" s="75"/>
      <c r="I1" s="75"/>
    </row>
    <row r="2" spans="3:9" s="29" customFormat="1" ht="12.75">
      <c r="C2" s="28"/>
      <c r="E2" s="28"/>
      <c r="F2" s="28"/>
      <c r="I2" s="30"/>
    </row>
    <row r="3" spans="3:9" s="29" customFormat="1" ht="12.75">
      <c r="C3" s="28"/>
      <c r="E3" s="28"/>
      <c r="F3" s="28"/>
      <c r="G3" s="74" t="s">
        <v>44</v>
      </c>
      <c r="H3" s="74"/>
      <c r="I3" s="74"/>
    </row>
    <row r="4" spans="1:9" s="29" customFormat="1" ht="54.75" customHeight="1">
      <c r="A4" s="31" t="s">
        <v>0</v>
      </c>
      <c r="B4" s="32" t="s">
        <v>107</v>
      </c>
      <c r="C4" s="33" t="s">
        <v>108</v>
      </c>
      <c r="D4" s="32" t="s">
        <v>81</v>
      </c>
      <c r="E4" s="33" t="s">
        <v>135</v>
      </c>
      <c r="F4" s="33" t="s">
        <v>136</v>
      </c>
      <c r="G4" s="32" t="s">
        <v>75</v>
      </c>
      <c r="H4" s="32" t="s">
        <v>53</v>
      </c>
      <c r="I4" s="34" t="s">
        <v>106</v>
      </c>
    </row>
    <row r="5" spans="1:9" s="29" customFormat="1" ht="18" customHeight="1">
      <c r="A5" s="4" t="s">
        <v>38</v>
      </c>
      <c r="B5" s="35">
        <f>B6+B27</f>
        <v>53197.9</v>
      </c>
      <c r="C5" s="16">
        <f>C6+C27</f>
        <v>58872.9</v>
      </c>
      <c r="D5" s="35">
        <f>D6+D27</f>
        <v>3196.1000000000004</v>
      </c>
      <c r="E5" s="16">
        <f>E6+E27</f>
        <v>34325</v>
      </c>
      <c r="F5" s="16">
        <f>F6+F27</f>
        <v>33357.399999999994</v>
      </c>
      <c r="G5" s="35">
        <f>E5/B5*100</f>
        <v>64.52322366108436</v>
      </c>
      <c r="H5" s="36">
        <f>E5/C5*100</f>
        <v>58.303565817209616</v>
      </c>
      <c r="I5" s="35">
        <f>E5/F5*100</f>
        <v>102.90070569049148</v>
      </c>
    </row>
    <row r="6" spans="1:9" s="29" customFormat="1" ht="14.25" customHeight="1">
      <c r="A6" s="4" t="s">
        <v>36</v>
      </c>
      <c r="B6" s="35">
        <f>B7+B9+B13+B16+B21</f>
        <v>47465</v>
      </c>
      <c r="C6" s="16">
        <f>C7+C9+C13+C16+C21</f>
        <v>52145</v>
      </c>
      <c r="D6" s="35">
        <f>D7+D9+D13+D16+D21</f>
        <v>2990.7000000000003</v>
      </c>
      <c r="E6" s="16">
        <f>E7+E9+E13+E16+E21</f>
        <v>30602.600000000002</v>
      </c>
      <c r="F6" s="16">
        <f>F7+F9+F13+F16+F21</f>
        <v>28537.799999999996</v>
      </c>
      <c r="G6" s="35">
        <f aca="true" t="shared" si="0" ref="G6:G88">E6/B6*100</f>
        <v>64.47403349836722</v>
      </c>
      <c r="H6" s="36">
        <f aca="true" t="shared" si="1" ref="H6:H89">E6/C6*100</f>
        <v>58.68750599290441</v>
      </c>
      <c r="I6" s="35">
        <f aca="true" t="shared" si="2" ref="I6:I85">E6/F6*100</f>
        <v>107.23531596689307</v>
      </c>
    </row>
    <row r="7" spans="1:9" s="29" customFormat="1" ht="12.75">
      <c r="A7" s="3" t="s">
        <v>59</v>
      </c>
      <c r="B7" s="37">
        <f>B8</f>
        <v>35200</v>
      </c>
      <c r="C7" s="17">
        <f>C8</f>
        <v>38700</v>
      </c>
      <c r="D7" s="37">
        <f>D8</f>
        <v>1467.7</v>
      </c>
      <c r="E7" s="17">
        <f>E8</f>
        <v>22107.3</v>
      </c>
      <c r="F7" s="17">
        <f>F8</f>
        <v>20109.1</v>
      </c>
      <c r="G7" s="35">
        <f t="shared" si="0"/>
        <v>62.804829545454545</v>
      </c>
      <c r="H7" s="36">
        <f t="shared" si="1"/>
        <v>57.124806201550385</v>
      </c>
      <c r="I7" s="35">
        <f t="shared" si="2"/>
        <v>109.93679478445083</v>
      </c>
    </row>
    <row r="8" spans="1:9" s="29" customFormat="1" ht="13.5" customHeight="1">
      <c r="A8" s="38" t="s">
        <v>1</v>
      </c>
      <c r="B8" s="39">
        <v>35200</v>
      </c>
      <c r="C8" s="18">
        <v>38700</v>
      </c>
      <c r="D8" s="39">
        <v>1467.7</v>
      </c>
      <c r="E8" s="18">
        <v>22107.3</v>
      </c>
      <c r="F8" s="18">
        <v>20109.1</v>
      </c>
      <c r="G8" s="39">
        <f t="shared" si="0"/>
        <v>62.804829545454545</v>
      </c>
      <c r="H8" s="40">
        <f t="shared" si="1"/>
        <v>57.124806201550385</v>
      </c>
      <c r="I8" s="39">
        <f t="shared" si="2"/>
        <v>109.93679478445083</v>
      </c>
    </row>
    <row r="9" spans="1:9" s="29" customFormat="1" ht="12.75">
      <c r="A9" s="3" t="s">
        <v>2</v>
      </c>
      <c r="B9" s="37">
        <f>B10+B11</f>
        <v>8795</v>
      </c>
      <c r="C9" s="17">
        <f>C10+C11+C12</f>
        <v>8865</v>
      </c>
      <c r="D9" s="37">
        <f>D10+D11</f>
        <v>1410.6000000000001</v>
      </c>
      <c r="E9" s="17">
        <f>E10+E11+E12</f>
        <v>6444.400000000001</v>
      </c>
      <c r="F9" s="17">
        <f>F10+F11+F12</f>
        <v>6249.1</v>
      </c>
      <c r="G9" s="35">
        <f t="shared" si="0"/>
        <v>73.273450824332</v>
      </c>
      <c r="H9" s="36">
        <f t="shared" si="1"/>
        <v>72.69486745628878</v>
      </c>
      <c r="I9" s="35">
        <f t="shared" si="2"/>
        <v>103.12525003600518</v>
      </c>
    </row>
    <row r="10" spans="1:9" s="29" customFormat="1" ht="25.5">
      <c r="A10" s="12" t="s">
        <v>27</v>
      </c>
      <c r="B10" s="39">
        <v>7800</v>
      </c>
      <c r="C10" s="18">
        <v>7870</v>
      </c>
      <c r="D10" s="39">
        <v>1399.7</v>
      </c>
      <c r="E10" s="18">
        <v>5843.5</v>
      </c>
      <c r="F10" s="18">
        <v>5511.1</v>
      </c>
      <c r="G10" s="39">
        <f t="shared" si="0"/>
        <v>74.91666666666667</v>
      </c>
      <c r="H10" s="40">
        <f t="shared" si="1"/>
        <v>74.25031766200763</v>
      </c>
      <c r="I10" s="39">
        <f t="shared" si="2"/>
        <v>106.03146377311243</v>
      </c>
    </row>
    <row r="11" spans="1:9" s="29" customFormat="1" ht="12.75">
      <c r="A11" s="12" t="s">
        <v>3</v>
      </c>
      <c r="B11" s="39">
        <v>995</v>
      </c>
      <c r="C11" s="18">
        <v>575</v>
      </c>
      <c r="D11" s="39">
        <v>10.9</v>
      </c>
      <c r="E11" s="18">
        <v>74.6</v>
      </c>
      <c r="F11" s="18">
        <v>738</v>
      </c>
      <c r="G11" s="39">
        <f t="shared" si="0"/>
        <v>7.497487437185929</v>
      </c>
      <c r="H11" s="40">
        <f t="shared" si="1"/>
        <v>12.97391304347826</v>
      </c>
      <c r="I11" s="39">
        <f t="shared" si="2"/>
        <v>10.108401084010838</v>
      </c>
    </row>
    <row r="12" spans="1:9" s="29" customFormat="1" ht="38.25">
      <c r="A12" s="41" t="s">
        <v>137</v>
      </c>
      <c r="B12" s="39"/>
      <c r="C12" s="18">
        <v>420</v>
      </c>
      <c r="D12" s="39"/>
      <c r="E12" s="18">
        <v>526.3</v>
      </c>
      <c r="F12" s="18"/>
      <c r="G12" s="39"/>
      <c r="H12" s="40">
        <f t="shared" si="1"/>
        <v>125.30952380952381</v>
      </c>
      <c r="I12" s="39"/>
    </row>
    <row r="13" spans="1:9" s="29" customFormat="1" ht="41.25" customHeight="1">
      <c r="A13" s="2" t="s">
        <v>31</v>
      </c>
      <c r="B13" s="37">
        <f>B14+B15</f>
        <v>270</v>
      </c>
      <c r="C13" s="17">
        <f>C14+C15</f>
        <v>480</v>
      </c>
      <c r="D13" s="37">
        <f>D14+D15</f>
        <v>21.6</v>
      </c>
      <c r="E13" s="17">
        <f>E14+E15</f>
        <v>170.5</v>
      </c>
      <c r="F13" s="17">
        <f>F14+F15</f>
        <v>174.3</v>
      </c>
      <c r="G13" s="35">
        <f t="shared" si="0"/>
        <v>63.14814814814815</v>
      </c>
      <c r="H13" s="36">
        <f t="shared" si="1"/>
        <v>35.520833333333336</v>
      </c>
      <c r="I13" s="35">
        <f t="shared" si="2"/>
        <v>97.81985083189902</v>
      </c>
    </row>
    <row r="14" spans="1:9" s="29" customFormat="1" ht="25.5">
      <c r="A14" s="12" t="s">
        <v>45</v>
      </c>
      <c r="B14" s="39">
        <v>270</v>
      </c>
      <c r="C14" s="18">
        <v>480</v>
      </c>
      <c r="D14" s="39">
        <v>21.5</v>
      </c>
      <c r="E14" s="18">
        <v>170.5</v>
      </c>
      <c r="F14" s="18">
        <v>174.3</v>
      </c>
      <c r="G14" s="39">
        <f t="shared" si="0"/>
        <v>63.14814814814815</v>
      </c>
      <c r="H14" s="40">
        <f t="shared" si="1"/>
        <v>35.520833333333336</v>
      </c>
      <c r="I14" s="39">
        <f t="shared" si="2"/>
        <v>97.81985083189902</v>
      </c>
    </row>
    <row r="15" spans="1:9" s="29" customFormat="1" ht="18" customHeight="1" hidden="1">
      <c r="A15" s="12" t="s">
        <v>51</v>
      </c>
      <c r="B15" s="39">
        <v>0</v>
      </c>
      <c r="C15" s="18">
        <v>0</v>
      </c>
      <c r="D15" s="39">
        <v>0.1</v>
      </c>
      <c r="E15" s="18">
        <v>0</v>
      </c>
      <c r="F15" s="18">
        <v>0</v>
      </c>
      <c r="G15" s="39" t="e">
        <f t="shared" si="0"/>
        <v>#DIV/0!</v>
      </c>
      <c r="H15" s="40"/>
      <c r="I15" s="39" t="e">
        <f t="shared" si="2"/>
        <v>#DIV/0!</v>
      </c>
    </row>
    <row r="16" spans="1:9" s="29" customFormat="1" ht="24" customHeight="1">
      <c r="A16" s="2" t="s">
        <v>4</v>
      </c>
      <c r="B16" s="37">
        <f>B18+B19+B17</f>
        <v>3200</v>
      </c>
      <c r="C16" s="17">
        <f>C18+C19+C17+C20</f>
        <v>4050</v>
      </c>
      <c r="D16" s="37">
        <f>D18+D19+D17</f>
        <v>90.8</v>
      </c>
      <c r="E16" s="17">
        <f>E18+E19+E17+E20</f>
        <v>1879.4</v>
      </c>
      <c r="F16" s="17">
        <f>F17+F18+F19+F20</f>
        <v>2004.8</v>
      </c>
      <c r="G16" s="35">
        <f t="shared" si="0"/>
        <v>58.73125</v>
      </c>
      <c r="H16" s="36">
        <f t="shared" si="1"/>
        <v>46.40493827160494</v>
      </c>
      <c r="I16" s="35">
        <f t="shared" si="2"/>
        <v>93.74501197126897</v>
      </c>
    </row>
    <row r="17" spans="1:9" s="29" customFormat="1" ht="33.75" customHeight="1" hidden="1">
      <c r="A17" s="12" t="s">
        <v>94</v>
      </c>
      <c r="B17" s="37"/>
      <c r="C17" s="17"/>
      <c r="D17" s="37"/>
      <c r="E17" s="18"/>
      <c r="F17" s="17"/>
      <c r="G17" s="39"/>
      <c r="H17" s="40"/>
      <c r="I17" s="39"/>
    </row>
    <row r="18" spans="1:9" s="29" customFormat="1" ht="27" customHeight="1">
      <c r="A18" s="12" t="s">
        <v>5</v>
      </c>
      <c r="B18" s="39">
        <v>700</v>
      </c>
      <c r="C18" s="18">
        <v>800</v>
      </c>
      <c r="D18" s="39">
        <v>17.2</v>
      </c>
      <c r="E18" s="18">
        <v>332.9</v>
      </c>
      <c r="F18" s="18">
        <v>435.2</v>
      </c>
      <c r="G18" s="39">
        <f t="shared" si="0"/>
        <v>47.55714285714285</v>
      </c>
      <c r="H18" s="40">
        <f t="shared" si="1"/>
        <v>41.6125</v>
      </c>
      <c r="I18" s="39">
        <f t="shared" si="2"/>
        <v>76.49356617647058</v>
      </c>
    </row>
    <row r="19" spans="1:9" s="29" customFormat="1" ht="27" customHeight="1">
      <c r="A19" s="12" t="s">
        <v>35</v>
      </c>
      <c r="B19" s="39">
        <v>2500</v>
      </c>
      <c r="C19" s="18">
        <v>0</v>
      </c>
      <c r="D19" s="39">
        <v>73.6</v>
      </c>
      <c r="E19" s="18">
        <v>0</v>
      </c>
      <c r="F19" s="18">
        <v>1569.6</v>
      </c>
      <c r="G19" s="39">
        <f t="shared" si="0"/>
        <v>0</v>
      </c>
      <c r="H19" s="40"/>
      <c r="I19" s="39">
        <f t="shared" si="2"/>
        <v>0</v>
      </c>
    </row>
    <row r="20" spans="1:9" s="29" customFormat="1" ht="24" customHeight="1">
      <c r="A20" s="41" t="s">
        <v>138</v>
      </c>
      <c r="B20" s="39"/>
      <c r="C20" s="18">
        <v>3250</v>
      </c>
      <c r="D20" s="39"/>
      <c r="E20" s="18">
        <v>1546.5</v>
      </c>
      <c r="F20" s="18"/>
      <c r="G20" s="39"/>
      <c r="H20" s="40"/>
      <c r="I20" s="39"/>
    </row>
    <row r="21" spans="1:9" s="29" customFormat="1" ht="35.25" customHeight="1">
      <c r="A21" s="2" t="s">
        <v>29</v>
      </c>
      <c r="B21" s="37"/>
      <c r="C21" s="17">
        <v>50</v>
      </c>
      <c r="D21" s="37"/>
      <c r="E21" s="17">
        <v>1</v>
      </c>
      <c r="F21" s="17">
        <v>0.5</v>
      </c>
      <c r="G21" s="39"/>
      <c r="H21" s="40"/>
      <c r="I21" s="39"/>
    </row>
    <row r="22" spans="1:9" s="29" customFormat="1" ht="12.75" hidden="1">
      <c r="A22" s="12" t="s">
        <v>6</v>
      </c>
      <c r="B22" s="39"/>
      <c r="C22" s="18"/>
      <c r="D22" s="39"/>
      <c r="E22" s="18"/>
      <c r="F22" s="18"/>
      <c r="G22" s="39" t="e">
        <f t="shared" si="0"/>
        <v>#DIV/0!</v>
      </c>
      <c r="H22" s="40" t="e">
        <f t="shared" si="1"/>
        <v>#DIV/0!</v>
      </c>
      <c r="I22" s="39" t="e">
        <f t="shared" si="2"/>
        <v>#DIV/0!</v>
      </c>
    </row>
    <row r="23" spans="1:9" s="29" customFormat="1" ht="0.75" customHeight="1" hidden="1">
      <c r="A23" s="12" t="s">
        <v>61</v>
      </c>
      <c r="B23" s="39"/>
      <c r="C23" s="18"/>
      <c r="D23" s="39"/>
      <c r="E23" s="18"/>
      <c r="F23" s="18"/>
      <c r="G23" s="39" t="e">
        <f t="shared" si="0"/>
        <v>#DIV/0!</v>
      </c>
      <c r="H23" s="40" t="e">
        <f t="shared" si="1"/>
        <v>#DIV/0!</v>
      </c>
      <c r="I23" s="39" t="e">
        <f t="shared" si="2"/>
        <v>#DIV/0!</v>
      </c>
    </row>
    <row r="24" spans="1:9" s="29" customFormat="1" ht="12.75" hidden="1">
      <c r="A24" s="12" t="s">
        <v>7</v>
      </c>
      <c r="B24" s="39"/>
      <c r="C24" s="18"/>
      <c r="D24" s="39"/>
      <c r="E24" s="18"/>
      <c r="F24" s="18"/>
      <c r="G24" s="39" t="e">
        <f t="shared" si="0"/>
        <v>#DIV/0!</v>
      </c>
      <c r="H24" s="40" t="e">
        <f t="shared" si="1"/>
        <v>#DIV/0!</v>
      </c>
      <c r="I24" s="39" t="e">
        <f t="shared" si="2"/>
        <v>#DIV/0!</v>
      </c>
    </row>
    <row r="25" spans="1:9" s="29" customFormat="1" ht="20.25" customHeight="1" hidden="1">
      <c r="A25" s="12" t="s">
        <v>50</v>
      </c>
      <c r="B25" s="42"/>
      <c r="C25" s="19"/>
      <c r="D25" s="42"/>
      <c r="E25" s="19"/>
      <c r="F25" s="19"/>
      <c r="G25" s="39" t="e">
        <f t="shared" si="0"/>
        <v>#DIV/0!</v>
      </c>
      <c r="H25" s="40" t="e">
        <f t="shared" si="1"/>
        <v>#DIV/0!</v>
      </c>
      <c r="I25" s="39" t="e">
        <f t="shared" si="2"/>
        <v>#DIV/0!</v>
      </c>
    </row>
    <row r="26" spans="1:9" s="29" customFormat="1" ht="25.5" hidden="1">
      <c r="A26" s="12" t="s">
        <v>32</v>
      </c>
      <c r="B26" s="39"/>
      <c r="C26" s="18"/>
      <c r="D26" s="39"/>
      <c r="E26" s="18"/>
      <c r="F26" s="18"/>
      <c r="G26" s="39" t="e">
        <f t="shared" si="0"/>
        <v>#DIV/0!</v>
      </c>
      <c r="H26" s="40" t="e">
        <f t="shared" si="1"/>
        <v>#DIV/0!</v>
      </c>
      <c r="I26" s="39" t="e">
        <f t="shared" si="2"/>
        <v>#DIV/0!</v>
      </c>
    </row>
    <row r="27" spans="1:9" s="29" customFormat="1" ht="16.5" customHeight="1">
      <c r="A27" s="10" t="s">
        <v>37</v>
      </c>
      <c r="B27" s="35">
        <f>B28+B33+B35+B37+B42+B43</f>
        <v>5732.9</v>
      </c>
      <c r="C27" s="16">
        <f>C28+C33+C35+C37+C42+C43</f>
        <v>6727.9</v>
      </c>
      <c r="D27" s="35">
        <f>D28+D33+D35+D37+D42+D43</f>
        <v>205.39999999999998</v>
      </c>
      <c r="E27" s="16">
        <f>E28+E33+E35+E37+E42+E43</f>
        <v>3722.3999999999996</v>
      </c>
      <c r="F27" s="16">
        <f>F28+F33+F35+F37+F43+F42</f>
        <v>4819.599999999999</v>
      </c>
      <c r="G27" s="35">
        <f t="shared" si="0"/>
        <v>64.93048893230302</v>
      </c>
      <c r="H27" s="36">
        <f t="shared" si="1"/>
        <v>55.32781402815142</v>
      </c>
      <c r="I27" s="35">
        <f t="shared" si="2"/>
        <v>77.23462528010624</v>
      </c>
    </row>
    <row r="28" spans="1:9" s="29" customFormat="1" ht="52.5" customHeight="1">
      <c r="A28" s="2" t="s">
        <v>33</v>
      </c>
      <c r="B28" s="37">
        <f>B29+B30+B31+B32</f>
        <v>1269.9</v>
      </c>
      <c r="C28" s="17">
        <f>C29+C30+C31+C32</f>
        <v>1354.9</v>
      </c>
      <c r="D28" s="37">
        <f>D29+D30+D31+D32</f>
        <v>43.6</v>
      </c>
      <c r="E28" s="17">
        <f>E29+E30+E31+E32</f>
        <v>627.5999999999999</v>
      </c>
      <c r="F28" s="17">
        <f>F29+F30+F31+F32</f>
        <v>811.9</v>
      </c>
      <c r="G28" s="35">
        <f t="shared" si="0"/>
        <v>49.42121426884006</v>
      </c>
      <c r="H28" s="36">
        <f t="shared" si="1"/>
        <v>46.320761679828756</v>
      </c>
      <c r="I28" s="35">
        <f t="shared" si="2"/>
        <v>77.30016011824115</v>
      </c>
    </row>
    <row r="29" spans="1:9" s="29" customFormat="1" ht="15.75" customHeight="1" hidden="1">
      <c r="A29" s="12" t="s">
        <v>34</v>
      </c>
      <c r="B29" s="39">
        <v>0</v>
      </c>
      <c r="C29" s="18">
        <v>0</v>
      </c>
      <c r="D29" s="39"/>
      <c r="E29" s="18"/>
      <c r="F29" s="18"/>
      <c r="G29" s="39" t="e">
        <f t="shared" si="0"/>
        <v>#DIV/0!</v>
      </c>
      <c r="H29" s="40"/>
      <c r="I29" s="39"/>
    </row>
    <row r="30" spans="1:9" s="29" customFormat="1" ht="38.25" customHeight="1">
      <c r="A30" s="12" t="s">
        <v>69</v>
      </c>
      <c r="B30" s="39">
        <v>975</v>
      </c>
      <c r="C30" s="18">
        <v>1030</v>
      </c>
      <c r="D30" s="39">
        <v>24.6</v>
      </c>
      <c r="E30" s="18">
        <v>469.4</v>
      </c>
      <c r="F30" s="18">
        <v>610.6</v>
      </c>
      <c r="G30" s="39">
        <f t="shared" si="0"/>
        <v>48.14358974358974</v>
      </c>
      <c r="H30" s="40">
        <f t="shared" si="1"/>
        <v>45.57281553398058</v>
      </c>
      <c r="I30" s="39">
        <f t="shared" si="2"/>
        <v>76.87520471667212</v>
      </c>
    </row>
    <row r="31" spans="1:9" s="29" customFormat="1" ht="36" customHeight="1">
      <c r="A31" s="12" t="s">
        <v>39</v>
      </c>
      <c r="B31" s="39">
        <v>244.9</v>
      </c>
      <c r="C31" s="18">
        <v>274.9</v>
      </c>
      <c r="D31" s="39">
        <v>19</v>
      </c>
      <c r="E31" s="18">
        <v>149.9</v>
      </c>
      <c r="F31" s="18">
        <v>131.9</v>
      </c>
      <c r="G31" s="39">
        <f t="shared" si="0"/>
        <v>61.20865659452838</v>
      </c>
      <c r="H31" s="40">
        <f t="shared" si="1"/>
        <v>54.528919607129865</v>
      </c>
      <c r="I31" s="39">
        <f t="shared" si="2"/>
        <v>113.6467020470053</v>
      </c>
    </row>
    <row r="32" spans="1:9" s="29" customFormat="1" ht="26.25" customHeight="1">
      <c r="A32" s="12" t="s">
        <v>83</v>
      </c>
      <c r="B32" s="39">
        <v>50</v>
      </c>
      <c r="C32" s="18">
        <v>50</v>
      </c>
      <c r="D32" s="39"/>
      <c r="E32" s="18">
        <v>8.3</v>
      </c>
      <c r="F32" s="18">
        <v>69.4</v>
      </c>
      <c r="G32" s="39">
        <f t="shared" si="0"/>
        <v>16.6</v>
      </c>
      <c r="H32" s="40">
        <f t="shared" si="1"/>
        <v>16.6</v>
      </c>
      <c r="I32" s="39"/>
    </row>
    <row r="33" spans="1:9" s="29" customFormat="1" ht="25.5">
      <c r="A33" s="2" t="s">
        <v>8</v>
      </c>
      <c r="B33" s="37">
        <f>B34</f>
        <v>900</v>
      </c>
      <c r="C33" s="17">
        <f>C34</f>
        <v>1080</v>
      </c>
      <c r="D33" s="37">
        <f>D34</f>
        <v>19.5</v>
      </c>
      <c r="E33" s="17">
        <f>E34</f>
        <v>478.7</v>
      </c>
      <c r="F33" s="17">
        <f>F34</f>
        <v>808</v>
      </c>
      <c r="G33" s="35">
        <f t="shared" si="0"/>
        <v>53.18888888888888</v>
      </c>
      <c r="H33" s="36">
        <f t="shared" si="1"/>
        <v>44.32407407407407</v>
      </c>
      <c r="I33" s="35">
        <f t="shared" si="2"/>
        <v>59.2450495049505</v>
      </c>
    </row>
    <row r="34" spans="1:9" s="29" customFormat="1" ht="24.75" customHeight="1">
      <c r="A34" s="12" t="s">
        <v>9</v>
      </c>
      <c r="B34" s="39">
        <v>900</v>
      </c>
      <c r="C34" s="18">
        <v>1080</v>
      </c>
      <c r="D34" s="39">
        <v>19.5</v>
      </c>
      <c r="E34" s="18">
        <v>478.7</v>
      </c>
      <c r="F34" s="18">
        <v>808</v>
      </c>
      <c r="G34" s="39">
        <f t="shared" si="0"/>
        <v>53.18888888888888</v>
      </c>
      <c r="H34" s="40">
        <f t="shared" si="1"/>
        <v>44.32407407407407</v>
      </c>
      <c r="I34" s="39">
        <f t="shared" si="2"/>
        <v>59.2450495049505</v>
      </c>
    </row>
    <row r="35" spans="1:9" s="29" customFormat="1" ht="24.75" customHeight="1">
      <c r="A35" s="10" t="s">
        <v>58</v>
      </c>
      <c r="B35" s="35">
        <v>0</v>
      </c>
      <c r="C35" s="16">
        <f>C36</f>
        <v>60</v>
      </c>
      <c r="D35" s="35"/>
      <c r="E35" s="16">
        <f>E36</f>
        <v>40.4</v>
      </c>
      <c r="F35" s="16">
        <v>36.1</v>
      </c>
      <c r="G35" s="39"/>
      <c r="H35" s="40">
        <f t="shared" si="1"/>
        <v>67.33333333333333</v>
      </c>
      <c r="I35" s="39"/>
    </row>
    <row r="36" spans="1:9" s="29" customFormat="1" ht="51" customHeight="1">
      <c r="A36" s="41" t="s">
        <v>141</v>
      </c>
      <c r="B36" s="35"/>
      <c r="C36" s="16">
        <v>60</v>
      </c>
      <c r="D36" s="35"/>
      <c r="E36" s="16">
        <v>40.4</v>
      </c>
      <c r="F36" s="16"/>
      <c r="G36" s="39"/>
      <c r="H36" s="40"/>
      <c r="I36" s="39"/>
    </row>
    <row r="37" spans="1:9" s="29" customFormat="1" ht="24" customHeight="1">
      <c r="A37" s="2" t="s">
        <v>89</v>
      </c>
      <c r="B37" s="37">
        <f>B40+B41</f>
        <v>363</v>
      </c>
      <c r="C37" s="17">
        <f>C40+C41</f>
        <v>933</v>
      </c>
      <c r="D37" s="37">
        <f>D40+D41</f>
        <v>9.5</v>
      </c>
      <c r="E37" s="17">
        <f>E40+E41</f>
        <v>330.5</v>
      </c>
      <c r="F37" s="17">
        <f>F40+F41</f>
        <v>1286.8999999999999</v>
      </c>
      <c r="G37" s="35">
        <f t="shared" si="0"/>
        <v>91.04683195592287</v>
      </c>
      <c r="H37" s="36">
        <f t="shared" si="1"/>
        <v>35.42336548767417</v>
      </c>
      <c r="I37" s="35">
        <f t="shared" si="2"/>
        <v>25.68187116326055</v>
      </c>
    </row>
    <row r="38" spans="1:9" s="29" customFormat="1" ht="12.75" hidden="1">
      <c r="A38" s="12" t="s">
        <v>28</v>
      </c>
      <c r="B38" s="37"/>
      <c r="C38" s="17"/>
      <c r="D38" s="39"/>
      <c r="E38" s="18"/>
      <c r="F38" s="18"/>
      <c r="G38" s="39" t="e">
        <f t="shared" si="0"/>
        <v>#DIV/0!</v>
      </c>
      <c r="H38" s="40" t="e">
        <f t="shared" si="1"/>
        <v>#DIV/0!</v>
      </c>
      <c r="I38" s="35" t="e">
        <f t="shared" si="2"/>
        <v>#DIV/0!</v>
      </c>
    </row>
    <row r="39" spans="1:9" s="29" customFormat="1" ht="12.75" hidden="1">
      <c r="A39" s="12" t="s">
        <v>28</v>
      </c>
      <c r="B39" s="37"/>
      <c r="C39" s="17"/>
      <c r="D39" s="39"/>
      <c r="E39" s="18"/>
      <c r="F39" s="18"/>
      <c r="G39" s="39" t="e">
        <f t="shared" si="0"/>
        <v>#DIV/0!</v>
      </c>
      <c r="H39" s="40" t="e">
        <f t="shared" si="1"/>
        <v>#DIV/0!</v>
      </c>
      <c r="I39" s="35" t="e">
        <f t="shared" si="2"/>
        <v>#DIV/0!</v>
      </c>
    </row>
    <row r="40" spans="1:9" s="29" customFormat="1" ht="36" customHeight="1">
      <c r="A40" s="12" t="s">
        <v>63</v>
      </c>
      <c r="B40" s="39">
        <v>150</v>
      </c>
      <c r="C40" s="18">
        <v>720</v>
      </c>
      <c r="D40" s="39"/>
      <c r="E40" s="18">
        <v>5.5</v>
      </c>
      <c r="F40" s="18">
        <v>56.8</v>
      </c>
      <c r="G40" s="39">
        <f t="shared" si="0"/>
        <v>3.6666666666666665</v>
      </c>
      <c r="H40" s="40">
        <f t="shared" si="1"/>
        <v>0.7638888888888888</v>
      </c>
      <c r="I40" s="35"/>
    </row>
    <row r="41" spans="1:9" s="29" customFormat="1" ht="37.5" customHeight="1">
      <c r="A41" s="12" t="s">
        <v>64</v>
      </c>
      <c r="B41" s="39">
        <v>213</v>
      </c>
      <c r="C41" s="18">
        <v>213</v>
      </c>
      <c r="D41" s="39">
        <v>9.5</v>
      </c>
      <c r="E41" s="18">
        <v>325</v>
      </c>
      <c r="F41" s="18">
        <v>1230.1</v>
      </c>
      <c r="G41" s="39">
        <f t="shared" si="0"/>
        <v>152.58215962441315</v>
      </c>
      <c r="H41" s="40">
        <f t="shared" si="1"/>
        <v>152.58215962441315</v>
      </c>
      <c r="I41" s="39" t="s">
        <v>125</v>
      </c>
    </row>
    <row r="42" spans="1:9" s="29" customFormat="1" ht="27" customHeight="1">
      <c r="A42" s="2" t="s">
        <v>10</v>
      </c>
      <c r="B42" s="37">
        <v>3200</v>
      </c>
      <c r="C42" s="17">
        <v>3300</v>
      </c>
      <c r="D42" s="37">
        <v>129.6</v>
      </c>
      <c r="E42" s="17">
        <v>2244</v>
      </c>
      <c r="F42" s="17">
        <v>1876.7</v>
      </c>
      <c r="G42" s="35">
        <f t="shared" si="0"/>
        <v>70.125</v>
      </c>
      <c r="H42" s="36">
        <f t="shared" si="1"/>
        <v>68</v>
      </c>
      <c r="I42" s="35">
        <f t="shared" si="2"/>
        <v>119.57158842649332</v>
      </c>
    </row>
    <row r="43" spans="1:9" s="29" customFormat="1" ht="12" customHeight="1">
      <c r="A43" s="2" t="s">
        <v>11</v>
      </c>
      <c r="B43" s="37"/>
      <c r="C43" s="17"/>
      <c r="D43" s="37">
        <v>3.2</v>
      </c>
      <c r="E43" s="17">
        <v>1.2</v>
      </c>
      <c r="F43" s="17">
        <v>0</v>
      </c>
      <c r="G43" s="39"/>
      <c r="H43" s="40"/>
      <c r="I43" s="39"/>
    </row>
    <row r="44" spans="1:9" s="29" customFormat="1" ht="24.75" customHeight="1">
      <c r="A44" s="6" t="s">
        <v>102</v>
      </c>
      <c r="B44" s="37">
        <f>B45+B46</f>
        <v>0</v>
      </c>
      <c r="C44" s="17">
        <v>0</v>
      </c>
      <c r="D44" s="37">
        <f>D45+D46</f>
        <v>807.6</v>
      </c>
      <c r="E44" s="17">
        <f>E45+E46</f>
        <v>0</v>
      </c>
      <c r="F44" s="17">
        <f>F45+F46</f>
        <v>8218.9</v>
      </c>
      <c r="G44" s="35"/>
      <c r="H44" s="36"/>
      <c r="I44" s="35">
        <f>E44/F44*100</f>
        <v>0</v>
      </c>
    </row>
    <row r="45" spans="1:9" s="29" customFormat="1" ht="15.75" customHeight="1">
      <c r="A45" s="5" t="s">
        <v>46</v>
      </c>
      <c r="B45" s="42"/>
      <c r="C45" s="19">
        <v>0</v>
      </c>
      <c r="D45" s="42">
        <v>665.6</v>
      </c>
      <c r="E45" s="19"/>
      <c r="F45" s="19">
        <v>5358.2</v>
      </c>
      <c r="G45" s="39"/>
      <c r="H45" s="40"/>
      <c r="I45" s="39">
        <f>E45/F45*100</f>
        <v>0</v>
      </c>
    </row>
    <row r="46" spans="1:9" s="29" customFormat="1" ht="39" customHeight="1">
      <c r="A46" s="5" t="s">
        <v>47</v>
      </c>
      <c r="B46" s="42"/>
      <c r="C46" s="19">
        <v>0</v>
      </c>
      <c r="D46" s="42">
        <v>142</v>
      </c>
      <c r="E46" s="19"/>
      <c r="F46" s="19">
        <v>2860.7</v>
      </c>
      <c r="G46" s="39"/>
      <c r="H46" s="40"/>
      <c r="I46" s="39">
        <f>E46/F46*100</f>
        <v>0</v>
      </c>
    </row>
    <row r="47" spans="1:9" s="29" customFormat="1" ht="27" customHeight="1">
      <c r="A47" s="9" t="s">
        <v>84</v>
      </c>
      <c r="B47" s="43">
        <f>B5+B44</f>
        <v>53197.9</v>
      </c>
      <c r="C47" s="43">
        <f>C5+C44</f>
        <v>58872.9</v>
      </c>
      <c r="D47" s="43">
        <f>D5+D44</f>
        <v>4003.7000000000003</v>
      </c>
      <c r="E47" s="43">
        <f>E5+E44</f>
        <v>34325</v>
      </c>
      <c r="F47" s="43">
        <f>F44+F5</f>
        <v>41576.299999999996</v>
      </c>
      <c r="G47" s="44">
        <f>E47/B47*100</f>
        <v>64.52322366108436</v>
      </c>
      <c r="H47" s="45">
        <f>E47/C47*100</f>
        <v>58.303565817209616</v>
      </c>
      <c r="I47" s="44">
        <f>E47/F47*100</f>
        <v>82.55905407648108</v>
      </c>
    </row>
    <row r="48" spans="1:9" s="29" customFormat="1" ht="26.25" customHeight="1">
      <c r="A48" s="2" t="s">
        <v>85</v>
      </c>
      <c r="B48" s="37">
        <f>B49+B52+B62+B86</f>
        <v>221453.6</v>
      </c>
      <c r="C48" s="17">
        <f>C49+C52+C62+C86+C93</f>
        <v>231005.8</v>
      </c>
      <c r="D48" s="37">
        <f>D49+D52+D62+D86+D93</f>
        <v>23640.5</v>
      </c>
      <c r="E48" s="17">
        <f>E49+E52+E62+E86+E93</f>
        <v>114416.59999999998</v>
      </c>
      <c r="F48" s="17">
        <f>F49+F52+F62+F93+F86</f>
        <v>110850.09999999999</v>
      </c>
      <c r="G48" s="35">
        <f t="shared" si="0"/>
        <v>51.66617295903069</v>
      </c>
      <c r="H48" s="36">
        <f t="shared" si="1"/>
        <v>49.529752066831215</v>
      </c>
      <c r="I48" s="35">
        <f t="shared" si="2"/>
        <v>103.2174080131637</v>
      </c>
    </row>
    <row r="49" spans="1:9" s="29" customFormat="1" ht="26.25" customHeight="1">
      <c r="A49" s="2" t="s">
        <v>70</v>
      </c>
      <c r="B49" s="37">
        <f>B50+B51</f>
        <v>71311</v>
      </c>
      <c r="C49" s="17">
        <f>C50+C51</f>
        <v>49884.1</v>
      </c>
      <c r="D49" s="37">
        <f>D50+D51</f>
        <v>11598</v>
      </c>
      <c r="E49" s="17">
        <f>E50+E51</f>
        <v>28044.199999999997</v>
      </c>
      <c r="F49" s="17">
        <f>F50+F51</f>
        <v>34837.4</v>
      </c>
      <c r="G49" s="35">
        <f t="shared" si="0"/>
        <v>39.32661160269804</v>
      </c>
      <c r="H49" s="36">
        <f t="shared" si="1"/>
        <v>56.21871498132671</v>
      </c>
      <c r="I49" s="35">
        <f t="shared" si="2"/>
        <v>80.50026695447995</v>
      </c>
    </row>
    <row r="50" spans="1:9" s="29" customFormat="1" ht="24.75" customHeight="1">
      <c r="A50" s="12" t="s">
        <v>71</v>
      </c>
      <c r="B50" s="39">
        <v>65046.3</v>
      </c>
      <c r="C50" s="18">
        <v>43768.2</v>
      </c>
      <c r="D50" s="39">
        <v>11032</v>
      </c>
      <c r="E50" s="18">
        <v>24454.1</v>
      </c>
      <c r="F50" s="18">
        <v>34837.4</v>
      </c>
      <c r="G50" s="39">
        <f t="shared" si="0"/>
        <v>37.59491316185547</v>
      </c>
      <c r="H50" s="40">
        <f t="shared" si="1"/>
        <v>55.871843027586245</v>
      </c>
      <c r="I50" s="39">
        <f t="shared" si="2"/>
        <v>70.19496288471584</v>
      </c>
    </row>
    <row r="51" spans="1:9" s="29" customFormat="1" ht="22.5" customHeight="1">
      <c r="A51" s="12" t="s">
        <v>65</v>
      </c>
      <c r="B51" s="39">
        <v>6264.7</v>
      </c>
      <c r="C51" s="18">
        <v>6115.9</v>
      </c>
      <c r="D51" s="39">
        <v>566</v>
      </c>
      <c r="E51" s="18">
        <v>3590.1</v>
      </c>
      <c r="F51" s="18">
        <v>0</v>
      </c>
      <c r="G51" s="39"/>
      <c r="H51" s="40">
        <f t="shared" si="1"/>
        <v>58.70109059991171</v>
      </c>
      <c r="I51" s="39"/>
    </row>
    <row r="52" spans="1:9" s="29" customFormat="1" ht="37.5" customHeight="1">
      <c r="A52" s="2" t="s">
        <v>66</v>
      </c>
      <c r="B52" s="37">
        <f>B53+B60+B61+B55+B56+B57+B58+B59</f>
        <v>22742.2</v>
      </c>
      <c r="C52" s="17">
        <f>C53+C60+C61+C55+C56+C57+C58+C59</f>
        <v>35265.1</v>
      </c>
      <c r="D52" s="37">
        <f>D53+D60+D61+D55+D56+D57+D58+D59</f>
        <v>0</v>
      </c>
      <c r="E52" s="17">
        <f>E53+E60+E61+E55+E56+E57+E58+E59</f>
        <v>7945</v>
      </c>
      <c r="F52" s="17">
        <f>F53+F55+F58+F60+F61+F56+F57+F59</f>
        <v>6993.7</v>
      </c>
      <c r="G52" s="35">
        <f t="shared" si="0"/>
        <v>34.93505465610187</v>
      </c>
      <c r="H52" s="36">
        <f t="shared" si="1"/>
        <v>22.52935621903809</v>
      </c>
      <c r="I52" s="39">
        <f t="shared" si="2"/>
        <v>113.60224201781604</v>
      </c>
    </row>
    <row r="53" spans="1:9" s="29" customFormat="1" ht="26.25" customHeight="1">
      <c r="A53" s="5" t="s">
        <v>88</v>
      </c>
      <c r="B53" s="39">
        <v>2095</v>
      </c>
      <c r="C53" s="18">
        <v>4399.5</v>
      </c>
      <c r="D53" s="39"/>
      <c r="E53" s="18">
        <v>0</v>
      </c>
      <c r="F53" s="18"/>
      <c r="G53" s="39">
        <f t="shared" si="0"/>
        <v>0</v>
      </c>
      <c r="H53" s="40">
        <f t="shared" si="1"/>
        <v>0</v>
      </c>
      <c r="I53" s="39"/>
    </row>
    <row r="54" spans="1:9" s="29" customFormat="1" ht="16.5" customHeight="1" hidden="1">
      <c r="A54" s="5" t="s">
        <v>87</v>
      </c>
      <c r="B54" s="39"/>
      <c r="C54" s="18"/>
      <c r="D54" s="39"/>
      <c r="E54" s="18"/>
      <c r="F54" s="18"/>
      <c r="G54" s="39"/>
      <c r="H54" s="40"/>
      <c r="I54" s="39" t="e">
        <f t="shared" si="2"/>
        <v>#DIV/0!</v>
      </c>
    </row>
    <row r="55" spans="1:9" s="29" customFormat="1" ht="51" customHeight="1">
      <c r="A55" s="5" t="s">
        <v>101</v>
      </c>
      <c r="B55" s="39"/>
      <c r="C55" s="18">
        <v>3770</v>
      </c>
      <c r="D55" s="39"/>
      <c r="E55" s="18">
        <v>179.8</v>
      </c>
      <c r="F55" s="18">
        <v>3161</v>
      </c>
      <c r="G55" s="39"/>
      <c r="H55" s="40">
        <f t="shared" si="1"/>
        <v>4.769230769230769</v>
      </c>
      <c r="I55" s="39">
        <f t="shared" si="2"/>
        <v>5.688073394495413</v>
      </c>
    </row>
    <row r="56" spans="1:9" s="29" customFormat="1" ht="27" customHeight="1" hidden="1">
      <c r="A56" s="12" t="s">
        <v>79</v>
      </c>
      <c r="B56" s="39"/>
      <c r="C56" s="18"/>
      <c r="D56" s="39"/>
      <c r="E56" s="18"/>
      <c r="F56" s="18"/>
      <c r="G56" s="39"/>
      <c r="H56" s="40"/>
      <c r="I56" s="39" t="e">
        <f t="shared" si="2"/>
        <v>#DIV/0!</v>
      </c>
    </row>
    <row r="57" spans="1:9" s="29" customFormat="1" ht="27" customHeight="1" hidden="1">
      <c r="A57" s="12" t="s">
        <v>80</v>
      </c>
      <c r="B57" s="39"/>
      <c r="C57" s="18"/>
      <c r="D57" s="39"/>
      <c r="E57" s="18"/>
      <c r="F57" s="18"/>
      <c r="G57" s="39"/>
      <c r="H57" s="40"/>
      <c r="I57" s="39" t="e">
        <f t="shared" si="2"/>
        <v>#DIV/0!</v>
      </c>
    </row>
    <row r="58" spans="1:9" s="29" customFormat="1" ht="40.5" customHeight="1">
      <c r="A58" s="12" t="s">
        <v>128</v>
      </c>
      <c r="B58" s="39"/>
      <c r="C58" s="18">
        <v>1443.7</v>
      </c>
      <c r="D58" s="39"/>
      <c r="E58" s="18"/>
      <c r="F58" s="18"/>
      <c r="G58" s="39"/>
      <c r="H58" s="40"/>
      <c r="I58" s="39"/>
    </row>
    <row r="59" spans="1:9" s="29" customFormat="1" ht="17.25" customHeight="1" hidden="1">
      <c r="A59" s="12" t="s">
        <v>104</v>
      </c>
      <c r="B59" s="39"/>
      <c r="C59" s="18"/>
      <c r="D59" s="39"/>
      <c r="E59" s="18"/>
      <c r="F59" s="18"/>
      <c r="G59" s="39"/>
      <c r="H59" s="40"/>
      <c r="I59" s="39" t="e">
        <f t="shared" si="2"/>
        <v>#DIV/0!</v>
      </c>
    </row>
    <row r="60" spans="1:9" s="29" customFormat="1" ht="27.75" customHeight="1">
      <c r="A60" s="5" t="s">
        <v>77</v>
      </c>
      <c r="B60" s="39">
        <v>20647.2</v>
      </c>
      <c r="C60" s="18">
        <v>25651.9</v>
      </c>
      <c r="D60" s="39"/>
      <c r="E60" s="18">
        <v>7765.2</v>
      </c>
      <c r="F60" s="18">
        <v>3832.7</v>
      </c>
      <c r="G60" s="39">
        <f t="shared" si="0"/>
        <v>37.60897361385563</v>
      </c>
      <c r="H60" s="40">
        <f t="shared" si="1"/>
        <v>30.271441881498056</v>
      </c>
      <c r="I60" s="39" t="s">
        <v>125</v>
      </c>
    </row>
    <row r="61" spans="1:9" s="29" customFormat="1" ht="16.5" customHeight="1" hidden="1">
      <c r="A61" s="12" t="s">
        <v>78</v>
      </c>
      <c r="B61" s="39"/>
      <c r="C61" s="18"/>
      <c r="D61" s="39"/>
      <c r="E61" s="18"/>
      <c r="F61" s="18"/>
      <c r="G61" s="39" t="e">
        <f t="shared" si="0"/>
        <v>#DIV/0!</v>
      </c>
      <c r="H61" s="40"/>
      <c r="I61" s="39"/>
    </row>
    <row r="62" spans="1:9" s="29" customFormat="1" ht="36" customHeight="1">
      <c r="A62" s="2" t="s">
        <v>67</v>
      </c>
      <c r="B62" s="35">
        <f>B63+B64+B68+B69+B71+B72+B73+B74+B75+B77+B79+B65+B66</f>
        <v>126365.8</v>
      </c>
      <c r="C62" s="16">
        <f>C63+C64+C68+C69+C71+C72+C73+C74+C75+C77+C79+C65+C66+C67+C78+C76</f>
        <v>144132.6</v>
      </c>
      <c r="D62" s="35">
        <f>D63+D64+D68+D69+D71+D72+D73+D74+D75+D77+D79+D65+D66</f>
        <v>12042.5</v>
      </c>
      <c r="E62" s="16">
        <f>E63+E64+E68+E69+E71+E72+E73+E74+E75+E77+E79+E65+E66</f>
        <v>79431.99999999999</v>
      </c>
      <c r="F62" s="16">
        <f>F63+F64+F65+F66+F67+F68+F69+F71+F73+F74+F76+F77+F78+F79</f>
        <v>66576.2</v>
      </c>
      <c r="G62" s="35">
        <f t="shared" si="0"/>
        <v>62.858779828086384</v>
      </c>
      <c r="H62" s="36">
        <f t="shared" si="1"/>
        <v>55.1103636512489</v>
      </c>
      <c r="I62" s="35">
        <f t="shared" si="2"/>
        <v>119.30990353910254</v>
      </c>
    </row>
    <row r="63" spans="1:9" s="29" customFormat="1" ht="36.75" customHeight="1">
      <c r="A63" s="5" t="s">
        <v>98</v>
      </c>
      <c r="B63" s="46"/>
      <c r="C63" s="73">
        <v>175.4</v>
      </c>
      <c r="D63" s="35"/>
      <c r="E63" s="18">
        <v>175.4</v>
      </c>
      <c r="F63" s="16"/>
      <c r="G63" s="35"/>
      <c r="H63" s="40">
        <f t="shared" si="1"/>
        <v>100</v>
      </c>
      <c r="I63" s="35"/>
    </row>
    <row r="64" spans="1:9" s="29" customFormat="1" ht="50.25" customHeight="1">
      <c r="A64" s="5" t="s">
        <v>40</v>
      </c>
      <c r="B64" s="39">
        <v>747.8</v>
      </c>
      <c r="C64" s="18">
        <v>747.8</v>
      </c>
      <c r="D64" s="39"/>
      <c r="E64" s="18">
        <v>747.8</v>
      </c>
      <c r="F64" s="18">
        <v>672.9</v>
      </c>
      <c r="G64" s="39">
        <f t="shared" si="0"/>
        <v>100</v>
      </c>
      <c r="H64" s="40">
        <f t="shared" si="1"/>
        <v>100</v>
      </c>
      <c r="I64" s="39">
        <f t="shared" si="2"/>
        <v>111.13092584336455</v>
      </c>
    </row>
    <row r="65" spans="1:9" s="29" customFormat="1" ht="0.75" customHeight="1" hidden="1">
      <c r="A65" s="5" t="s">
        <v>72</v>
      </c>
      <c r="B65" s="39"/>
      <c r="C65" s="18"/>
      <c r="D65" s="39"/>
      <c r="E65" s="18"/>
      <c r="F65" s="18"/>
      <c r="G65" s="39"/>
      <c r="H65" s="40" t="e">
        <f t="shared" si="1"/>
        <v>#DIV/0!</v>
      </c>
      <c r="I65" s="35" t="e">
        <f t="shared" si="2"/>
        <v>#DIV/0!</v>
      </c>
    </row>
    <row r="66" spans="1:9" s="29" customFormat="1" ht="0.75" customHeight="1" hidden="1">
      <c r="A66" s="5" t="s">
        <v>105</v>
      </c>
      <c r="B66" s="39"/>
      <c r="C66" s="18"/>
      <c r="D66" s="39"/>
      <c r="E66" s="18"/>
      <c r="F66" s="18"/>
      <c r="G66" s="39"/>
      <c r="H66" s="40"/>
      <c r="I66" s="35" t="e">
        <f t="shared" si="2"/>
        <v>#DIV/0!</v>
      </c>
    </row>
    <row r="67" spans="1:9" s="29" customFormat="1" ht="61.5" customHeight="1">
      <c r="A67" s="41" t="s">
        <v>139</v>
      </c>
      <c r="B67" s="39"/>
      <c r="C67" s="18">
        <v>1.8</v>
      </c>
      <c r="D67" s="39"/>
      <c r="E67" s="18"/>
      <c r="F67" s="18">
        <v>1.8</v>
      </c>
      <c r="G67" s="39"/>
      <c r="H67" s="40"/>
      <c r="I67" s="35"/>
    </row>
    <row r="68" spans="1:9" s="29" customFormat="1" ht="50.25" customHeight="1">
      <c r="A68" s="5" t="s">
        <v>41</v>
      </c>
      <c r="B68" s="39">
        <v>802.8</v>
      </c>
      <c r="C68" s="18">
        <v>978.6</v>
      </c>
      <c r="D68" s="39"/>
      <c r="E68" s="18">
        <v>964.2</v>
      </c>
      <c r="F68" s="18">
        <v>557.2</v>
      </c>
      <c r="G68" s="39">
        <f t="shared" si="0"/>
        <v>120.10463378176384</v>
      </c>
      <c r="H68" s="40">
        <f t="shared" si="1"/>
        <v>98.52851011649295</v>
      </c>
      <c r="I68" s="39" t="s">
        <v>125</v>
      </c>
    </row>
    <row r="69" spans="1:9" s="29" customFormat="1" ht="46.5" customHeight="1">
      <c r="A69" s="5" t="s">
        <v>73</v>
      </c>
      <c r="B69" s="39">
        <v>219.8</v>
      </c>
      <c r="C69" s="18">
        <v>237.6</v>
      </c>
      <c r="D69" s="39"/>
      <c r="E69" s="18">
        <v>118.8</v>
      </c>
      <c r="F69" s="18">
        <v>44</v>
      </c>
      <c r="G69" s="39">
        <f t="shared" si="0"/>
        <v>54.04913557779799</v>
      </c>
      <c r="H69" s="40">
        <f t="shared" si="1"/>
        <v>50</v>
      </c>
      <c r="I69" s="39" t="s">
        <v>125</v>
      </c>
    </row>
    <row r="70" spans="1:9" s="29" customFormat="1" ht="0.75" customHeight="1" hidden="1">
      <c r="A70" s="5" t="s">
        <v>42</v>
      </c>
      <c r="B70" s="39"/>
      <c r="C70" s="18"/>
      <c r="D70" s="39"/>
      <c r="E70" s="18"/>
      <c r="F70" s="18"/>
      <c r="G70" s="39"/>
      <c r="H70" s="40" t="e">
        <f t="shared" si="1"/>
        <v>#DIV/0!</v>
      </c>
      <c r="I70" s="35" t="e">
        <f t="shared" si="2"/>
        <v>#DIV/0!</v>
      </c>
    </row>
    <row r="71" spans="1:9" s="29" customFormat="1" ht="37.5" customHeight="1">
      <c r="A71" s="5" t="s">
        <v>90</v>
      </c>
      <c r="B71" s="39">
        <v>117465.1</v>
      </c>
      <c r="C71" s="18">
        <v>126013.6</v>
      </c>
      <c r="D71" s="39">
        <v>11999.7</v>
      </c>
      <c r="E71" s="18">
        <v>72900.5</v>
      </c>
      <c r="F71" s="18">
        <v>61404</v>
      </c>
      <c r="G71" s="39">
        <f t="shared" si="0"/>
        <v>62.06141228330797</v>
      </c>
      <c r="H71" s="40">
        <f t="shared" si="1"/>
        <v>57.851295415732906</v>
      </c>
      <c r="I71" s="39">
        <f t="shared" si="2"/>
        <v>118.72272164679825</v>
      </c>
    </row>
    <row r="72" spans="1:9" s="29" customFormat="1" ht="1.5" customHeight="1" hidden="1">
      <c r="A72" s="5" t="s">
        <v>76</v>
      </c>
      <c r="B72" s="39"/>
      <c r="C72" s="18"/>
      <c r="D72" s="39"/>
      <c r="E72" s="18"/>
      <c r="F72" s="18"/>
      <c r="G72" s="39" t="e">
        <f t="shared" si="0"/>
        <v>#DIV/0!</v>
      </c>
      <c r="H72" s="40" t="e">
        <f t="shared" si="1"/>
        <v>#DIV/0!</v>
      </c>
      <c r="I72" s="39" t="e">
        <f t="shared" si="2"/>
        <v>#DIV/0!</v>
      </c>
    </row>
    <row r="73" spans="1:9" s="29" customFormat="1" ht="52.5" customHeight="1">
      <c r="A73" s="5" t="s">
        <v>99</v>
      </c>
      <c r="B73" s="39">
        <v>3333.5</v>
      </c>
      <c r="C73" s="18">
        <v>3187.4</v>
      </c>
      <c r="D73" s="39"/>
      <c r="E73" s="18">
        <v>2124.8</v>
      </c>
      <c r="F73" s="18">
        <v>1852.2</v>
      </c>
      <c r="G73" s="39">
        <f t="shared" si="0"/>
        <v>63.740812959352034</v>
      </c>
      <c r="H73" s="40">
        <f t="shared" si="1"/>
        <v>66.66248352889504</v>
      </c>
      <c r="I73" s="39">
        <f t="shared" si="2"/>
        <v>114.71763308498004</v>
      </c>
    </row>
    <row r="74" spans="1:9" s="29" customFormat="1" ht="51" customHeight="1">
      <c r="A74" s="5" t="s">
        <v>100</v>
      </c>
      <c r="B74" s="39">
        <v>1052.2</v>
      </c>
      <c r="C74" s="18">
        <v>1052.2</v>
      </c>
      <c r="D74" s="39"/>
      <c r="E74" s="18">
        <v>789.2</v>
      </c>
      <c r="F74" s="18">
        <v>661.5</v>
      </c>
      <c r="G74" s="39">
        <f t="shared" si="0"/>
        <v>75.0047519482988</v>
      </c>
      <c r="H74" s="40">
        <f t="shared" si="1"/>
        <v>75.0047519482988</v>
      </c>
      <c r="I74" s="39">
        <f t="shared" si="2"/>
        <v>119.30461073318217</v>
      </c>
    </row>
    <row r="75" spans="1:9" s="29" customFormat="1" ht="33.75" customHeight="1" hidden="1">
      <c r="A75" s="5" t="s">
        <v>97</v>
      </c>
      <c r="B75" s="39"/>
      <c r="C75" s="18"/>
      <c r="D75" s="39"/>
      <c r="E75" s="18"/>
      <c r="F75" s="18"/>
      <c r="G75" s="39"/>
      <c r="H75" s="40" t="e">
        <f t="shared" si="1"/>
        <v>#DIV/0!</v>
      </c>
      <c r="I75" s="39" t="e">
        <f t="shared" si="2"/>
        <v>#DIV/0!</v>
      </c>
    </row>
    <row r="76" spans="1:9" s="29" customFormat="1" ht="49.5" customHeight="1">
      <c r="A76" s="41" t="s">
        <v>140</v>
      </c>
      <c r="B76" s="39"/>
      <c r="C76" s="18">
        <v>8910</v>
      </c>
      <c r="D76" s="39"/>
      <c r="E76" s="18"/>
      <c r="F76" s="18"/>
      <c r="G76" s="39"/>
      <c r="H76" s="40"/>
      <c r="I76" s="39"/>
    </row>
    <row r="77" spans="1:9" s="29" customFormat="1" ht="62.25" customHeight="1">
      <c r="A77" s="5" t="s">
        <v>91</v>
      </c>
      <c r="B77" s="39">
        <v>2582</v>
      </c>
      <c r="C77" s="18">
        <v>2592.7</v>
      </c>
      <c r="D77" s="39"/>
      <c r="E77" s="18">
        <v>1512.4</v>
      </c>
      <c r="F77" s="18">
        <v>1267.7</v>
      </c>
      <c r="G77" s="39">
        <f t="shared" si="0"/>
        <v>58.57474825716499</v>
      </c>
      <c r="H77" s="40">
        <f t="shared" si="1"/>
        <v>58.33301191807768</v>
      </c>
      <c r="I77" s="39">
        <f t="shared" si="2"/>
        <v>119.30267413425891</v>
      </c>
    </row>
    <row r="78" spans="1:9" s="29" customFormat="1" ht="25.5" customHeight="1">
      <c r="A78" s="41" t="s">
        <v>105</v>
      </c>
      <c r="B78" s="39"/>
      <c r="C78" s="18">
        <v>20</v>
      </c>
      <c r="D78" s="39"/>
      <c r="E78" s="18"/>
      <c r="F78" s="18"/>
      <c r="G78" s="39"/>
      <c r="H78" s="40"/>
      <c r="I78" s="39"/>
    </row>
    <row r="79" spans="1:9" s="29" customFormat="1" ht="25.5" customHeight="1">
      <c r="A79" s="5" t="s">
        <v>43</v>
      </c>
      <c r="B79" s="39">
        <v>162.6</v>
      </c>
      <c r="C79" s="18">
        <v>215.5</v>
      </c>
      <c r="D79" s="39">
        <v>42.8</v>
      </c>
      <c r="E79" s="18">
        <v>98.9</v>
      </c>
      <c r="F79" s="18">
        <v>114.9</v>
      </c>
      <c r="G79" s="39">
        <f t="shared" si="0"/>
        <v>60.82410824108242</v>
      </c>
      <c r="H79" s="40">
        <f t="shared" si="1"/>
        <v>45.89327146171694</v>
      </c>
      <c r="I79" s="39">
        <f t="shared" si="2"/>
        <v>86.07484769364665</v>
      </c>
    </row>
    <row r="80" spans="1:9" s="29" customFormat="1" ht="0.75" customHeight="1" hidden="1">
      <c r="A80" s="5" t="s">
        <v>74</v>
      </c>
      <c r="B80" s="39"/>
      <c r="C80" s="18"/>
      <c r="D80" s="39"/>
      <c r="E80" s="18"/>
      <c r="F80" s="18"/>
      <c r="G80" s="39" t="e">
        <f t="shared" si="0"/>
        <v>#DIV/0!</v>
      </c>
      <c r="H80" s="40" t="e">
        <f t="shared" si="1"/>
        <v>#DIV/0!</v>
      </c>
      <c r="I80" s="39" t="e">
        <f t="shared" si="2"/>
        <v>#DIV/0!</v>
      </c>
    </row>
    <row r="81" spans="1:9" s="29" customFormat="1" ht="24.75" customHeight="1" hidden="1">
      <c r="A81" s="6" t="s">
        <v>48</v>
      </c>
      <c r="B81" s="37"/>
      <c r="C81" s="17"/>
      <c r="D81" s="37"/>
      <c r="E81" s="17"/>
      <c r="F81" s="17"/>
      <c r="G81" s="39" t="e">
        <f t="shared" si="0"/>
        <v>#DIV/0!</v>
      </c>
      <c r="H81" s="40" t="e">
        <f t="shared" si="1"/>
        <v>#DIV/0!</v>
      </c>
      <c r="I81" s="39" t="e">
        <f t="shared" si="2"/>
        <v>#DIV/0!</v>
      </c>
    </row>
    <row r="82" spans="1:9" s="29" customFormat="1" ht="17.25" customHeight="1" hidden="1">
      <c r="A82" s="5" t="s">
        <v>49</v>
      </c>
      <c r="B82" s="39"/>
      <c r="C82" s="18"/>
      <c r="D82" s="39"/>
      <c r="E82" s="18"/>
      <c r="F82" s="18"/>
      <c r="G82" s="39" t="e">
        <f t="shared" si="0"/>
        <v>#DIV/0!</v>
      </c>
      <c r="H82" s="40" t="e">
        <f t="shared" si="1"/>
        <v>#DIV/0!</v>
      </c>
      <c r="I82" s="39" t="e">
        <f t="shared" si="2"/>
        <v>#DIV/0!</v>
      </c>
    </row>
    <row r="83" spans="1:9" s="29" customFormat="1" ht="18" customHeight="1" hidden="1">
      <c r="A83" s="5" t="s">
        <v>57</v>
      </c>
      <c r="B83" s="39"/>
      <c r="C83" s="18"/>
      <c r="D83" s="39"/>
      <c r="E83" s="18"/>
      <c r="F83" s="18"/>
      <c r="G83" s="39" t="e">
        <f t="shared" si="0"/>
        <v>#DIV/0!</v>
      </c>
      <c r="H83" s="40" t="e">
        <f t="shared" si="1"/>
        <v>#DIV/0!</v>
      </c>
      <c r="I83" s="39" t="e">
        <f t="shared" si="2"/>
        <v>#DIV/0!</v>
      </c>
    </row>
    <row r="84" spans="1:9" s="29" customFormat="1" ht="0.75" customHeight="1" hidden="1">
      <c r="A84" s="5" t="s">
        <v>52</v>
      </c>
      <c r="B84" s="39"/>
      <c r="C84" s="18"/>
      <c r="D84" s="39"/>
      <c r="E84" s="18"/>
      <c r="F84" s="18"/>
      <c r="G84" s="39" t="e">
        <f t="shared" si="0"/>
        <v>#DIV/0!</v>
      </c>
      <c r="H84" s="40" t="e">
        <f t="shared" si="1"/>
        <v>#DIV/0!</v>
      </c>
      <c r="I84" s="39" t="e">
        <f t="shared" si="2"/>
        <v>#DIV/0!</v>
      </c>
    </row>
    <row r="85" spans="1:9" s="29" customFormat="1" ht="0.75" customHeight="1" hidden="1">
      <c r="A85" s="5" t="s">
        <v>56</v>
      </c>
      <c r="B85" s="39"/>
      <c r="C85" s="18"/>
      <c r="D85" s="39"/>
      <c r="E85" s="18"/>
      <c r="F85" s="18"/>
      <c r="G85" s="39" t="e">
        <f t="shared" si="0"/>
        <v>#DIV/0!</v>
      </c>
      <c r="H85" s="40" t="e">
        <f t="shared" si="1"/>
        <v>#DIV/0!</v>
      </c>
      <c r="I85" s="39" t="e">
        <f t="shared" si="2"/>
        <v>#DIV/0!</v>
      </c>
    </row>
    <row r="86" spans="1:9" s="29" customFormat="1" ht="18.75" customHeight="1">
      <c r="A86" s="8" t="s">
        <v>86</v>
      </c>
      <c r="B86" s="35">
        <f>B88+B89+B92</f>
        <v>1034.6</v>
      </c>
      <c r="C86" s="16">
        <f>C88+C89+C92+C90+C87+C91</f>
        <v>1299.1</v>
      </c>
      <c r="D86" s="35">
        <f>D88+D89+D92+D90+D87</f>
        <v>0</v>
      </c>
      <c r="E86" s="16">
        <f>E88+E89+E92+E90+E87</f>
        <v>71.89999999999999</v>
      </c>
      <c r="F86" s="16">
        <f>F87+F88+F89+F92</f>
        <v>2442.8</v>
      </c>
      <c r="G86" s="35">
        <f t="shared" si="0"/>
        <v>6.949545718151942</v>
      </c>
      <c r="H86" s="36">
        <f t="shared" si="1"/>
        <v>5.534600877530598</v>
      </c>
      <c r="I86" s="35">
        <f>E86/F86*100</f>
        <v>2.9433437039462906</v>
      </c>
    </row>
    <row r="87" spans="1:9" s="29" customFormat="1" ht="59.25" customHeight="1">
      <c r="A87" s="12" t="s">
        <v>103</v>
      </c>
      <c r="B87" s="35"/>
      <c r="C87" s="18">
        <v>1.6</v>
      </c>
      <c r="D87" s="39"/>
      <c r="E87" s="18">
        <v>1.6</v>
      </c>
      <c r="F87" s="18">
        <v>4</v>
      </c>
      <c r="G87" s="39"/>
      <c r="H87" s="40">
        <f t="shared" si="1"/>
        <v>100</v>
      </c>
      <c r="I87" s="39"/>
    </row>
    <row r="88" spans="1:9" s="29" customFormat="1" ht="60" customHeight="1">
      <c r="A88" s="12" t="s">
        <v>93</v>
      </c>
      <c r="B88" s="39">
        <v>1000</v>
      </c>
      <c r="C88" s="18">
        <v>1000</v>
      </c>
      <c r="D88" s="39"/>
      <c r="E88" s="18">
        <v>0</v>
      </c>
      <c r="F88" s="18"/>
      <c r="G88" s="39">
        <f t="shared" si="0"/>
        <v>0</v>
      </c>
      <c r="H88" s="40">
        <f t="shared" si="1"/>
        <v>0</v>
      </c>
      <c r="I88" s="39"/>
    </row>
    <row r="89" spans="1:9" s="29" customFormat="1" ht="45" customHeight="1">
      <c r="A89" s="12" t="s">
        <v>92</v>
      </c>
      <c r="B89" s="39">
        <v>34.6</v>
      </c>
      <c r="C89" s="18">
        <v>70.3</v>
      </c>
      <c r="D89" s="39"/>
      <c r="E89" s="18">
        <v>70.3</v>
      </c>
      <c r="F89" s="18">
        <v>70.3</v>
      </c>
      <c r="G89" s="39"/>
      <c r="H89" s="40">
        <f t="shared" si="1"/>
        <v>100</v>
      </c>
      <c r="I89" s="39"/>
    </row>
    <row r="90" spans="1:9" s="29" customFormat="1" ht="1.5" customHeight="1" hidden="1">
      <c r="A90" s="12" t="s">
        <v>96</v>
      </c>
      <c r="B90" s="39"/>
      <c r="C90" s="18"/>
      <c r="D90" s="39"/>
      <c r="E90" s="18"/>
      <c r="F90" s="18"/>
      <c r="G90" s="39"/>
      <c r="H90" s="40" t="e">
        <f>E90/C90*100</f>
        <v>#DIV/0!</v>
      </c>
      <c r="I90" s="39" t="e">
        <f>E90/F90*100</f>
        <v>#DIV/0!</v>
      </c>
    </row>
    <row r="91" spans="1:9" s="29" customFormat="1" ht="39.75" customHeight="1">
      <c r="A91" s="12" t="s">
        <v>142</v>
      </c>
      <c r="B91" s="39"/>
      <c r="C91" s="18">
        <v>227.2</v>
      </c>
      <c r="D91" s="39"/>
      <c r="E91" s="18"/>
      <c r="F91" s="18"/>
      <c r="G91" s="39"/>
      <c r="H91" s="40"/>
      <c r="I91" s="39"/>
    </row>
    <row r="92" spans="1:9" s="29" customFormat="1" ht="39" customHeight="1">
      <c r="A92" s="12" t="s">
        <v>126</v>
      </c>
      <c r="B92" s="39"/>
      <c r="C92" s="18"/>
      <c r="D92" s="39"/>
      <c r="E92" s="18"/>
      <c r="F92" s="18">
        <v>2368.5</v>
      </c>
      <c r="G92" s="39"/>
      <c r="H92" s="40"/>
      <c r="I92" s="39"/>
    </row>
    <row r="93" spans="1:9" s="29" customFormat="1" ht="26.25" customHeight="1">
      <c r="A93" s="10" t="s">
        <v>109</v>
      </c>
      <c r="B93" s="35"/>
      <c r="C93" s="16">
        <v>424.9</v>
      </c>
      <c r="D93" s="35"/>
      <c r="E93" s="16">
        <v>-1076.5</v>
      </c>
      <c r="F93" s="16"/>
      <c r="G93" s="35"/>
      <c r="H93" s="36"/>
      <c r="I93" s="35"/>
    </row>
    <row r="94" spans="1:9" s="29" customFormat="1" ht="30.75" customHeight="1">
      <c r="A94" s="7" t="s">
        <v>12</v>
      </c>
      <c r="B94" s="47">
        <f>B47+B48</f>
        <v>274651.5</v>
      </c>
      <c r="C94" s="20">
        <f>C47+C48</f>
        <v>289878.7</v>
      </c>
      <c r="D94" s="47">
        <f>D47+D48</f>
        <v>27644.2</v>
      </c>
      <c r="E94" s="20">
        <f>E47+E48</f>
        <v>148741.59999999998</v>
      </c>
      <c r="F94" s="20">
        <f>F47+F48</f>
        <v>152426.4</v>
      </c>
      <c r="G94" s="35">
        <f>E94/B94*100</f>
        <v>54.15648558263836</v>
      </c>
      <c r="H94" s="36">
        <f>E94/C94*100</f>
        <v>51.311669329274615</v>
      </c>
      <c r="I94" s="35">
        <f>E94/F94*100</f>
        <v>97.58257099819978</v>
      </c>
    </row>
    <row r="95" spans="1:9" s="51" customFormat="1" ht="9.75" customHeight="1">
      <c r="A95" s="15"/>
      <c r="B95" s="48"/>
      <c r="C95" s="48"/>
      <c r="D95" s="48"/>
      <c r="E95" s="48"/>
      <c r="F95" s="48"/>
      <c r="G95" s="49"/>
      <c r="H95" s="50"/>
      <c r="I95" s="49"/>
    </row>
    <row r="96" spans="1:9" s="29" customFormat="1" ht="23.25" customHeight="1">
      <c r="A96" s="76" t="s">
        <v>13</v>
      </c>
      <c r="B96" s="77"/>
      <c r="C96" s="77"/>
      <c r="D96" s="77"/>
      <c r="E96" s="77"/>
      <c r="F96" s="77"/>
      <c r="G96" s="77"/>
      <c r="H96" s="77"/>
      <c r="I96" s="78"/>
    </row>
    <row r="97" spans="1:9" s="29" customFormat="1" ht="24.75" customHeight="1">
      <c r="A97" s="10" t="s">
        <v>14</v>
      </c>
      <c r="B97" s="52">
        <v>15604.1</v>
      </c>
      <c r="C97" s="21">
        <v>19794.7</v>
      </c>
      <c r="D97" s="53">
        <v>1267.2</v>
      </c>
      <c r="E97" s="23">
        <v>10520.2</v>
      </c>
      <c r="F97" s="21">
        <v>9444.8</v>
      </c>
      <c r="G97" s="35">
        <f>E97/B97*100</f>
        <v>67.41946027005723</v>
      </c>
      <c r="H97" s="36">
        <f>E97/C97*100</f>
        <v>53.14654932886076</v>
      </c>
      <c r="I97" s="35">
        <f>E97/F97*100</f>
        <v>111.38615957987466</v>
      </c>
    </row>
    <row r="98" spans="1:9" s="29" customFormat="1" ht="12.75">
      <c r="A98" s="12" t="s">
        <v>15</v>
      </c>
      <c r="B98" s="54">
        <v>12239.8</v>
      </c>
      <c r="C98" s="22">
        <v>13053.7</v>
      </c>
      <c r="D98" s="54">
        <v>678.6</v>
      </c>
      <c r="E98" s="22">
        <v>7085.7</v>
      </c>
      <c r="F98" s="22">
        <v>6848.4</v>
      </c>
      <c r="G98" s="39">
        <f aca="true" t="shared" si="3" ref="G98:G157">E98/B98*100</f>
        <v>57.890651808036075</v>
      </c>
      <c r="H98" s="40">
        <f aca="true" t="shared" si="4" ref="H98:H157">E98/C98*100</f>
        <v>54.28116166297677</v>
      </c>
      <c r="I98" s="39">
        <f>E98/F98*100</f>
        <v>103.46504292973542</v>
      </c>
    </row>
    <row r="99" spans="1:9" s="29" customFormat="1" ht="12.75">
      <c r="A99" s="12" t="s">
        <v>55</v>
      </c>
      <c r="B99" s="54">
        <v>980</v>
      </c>
      <c r="C99" s="22">
        <v>980</v>
      </c>
      <c r="D99" s="54">
        <v>0.4</v>
      </c>
      <c r="E99" s="22">
        <v>454.7</v>
      </c>
      <c r="F99" s="22">
        <v>445.3</v>
      </c>
      <c r="G99" s="39">
        <f t="shared" si="3"/>
        <v>46.39795918367347</v>
      </c>
      <c r="H99" s="40">
        <f t="shared" si="4"/>
        <v>46.39795918367347</v>
      </c>
      <c r="I99" s="39">
        <f>E99/F99*100</f>
        <v>102.11093644733886</v>
      </c>
    </row>
    <row r="100" spans="1:9" s="29" customFormat="1" ht="12.75">
      <c r="A100" s="12" t="s">
        <v>16</v>
      </c>
      <c r="B100" s="54">
        <f>B97-B98-B99</f>
        <v>2384.300000000001</v>
      </c>
      <c r="C100" s="22">
        <f>C97-C98-C99</f>
        <v>5761</v>
      </c>
      <c r="D100" s="54">
        <f>D97-D98-D99</f>
        <v>588.2</v>
      </c>
      <c r="E100" s="22">
        <f>E97-E98-E99</f>
        <v>2979.800000000001</v>
      </c>
      <c r="F100" s="22">
        <f>F97-F98-F99</f>
        <v>2151.0999999999995</v>
      </c>
      <c r="G100" s="39">
        <f t="shared" si="3"/>
        <v>124.97588390722643</v>
      </c>
      <c r="H100" s="40">
        <f t="shared" si="4"/>
        <v>51.72365908696409</v>
      </c>
      <c r="I100" s="39">
        <f>E100/F100*100</f>
        <v>138.52447584956542</v>
      </c>
    </row>
    <row r="101" spans="1:9" s="29" customFormat="1" ht="12.75">
      <c r="A101" s="10" t="s">
        <v>110</v>
      </c>
      <c r="B101" s="53">
        <v>802.8</v>
      </c>
      <c r="C101" s="23">
        <v>978.6</v>
      </c>
      <c r="D101" s="53"/>
      <c r="E101" s="23">
        <v>964.2</v>
      </c>
      <c r="F101" s="23">
        <v>0</v>
      </c>
      <c r="G101" s="35">
        <f t="shared" si="3"/>
        <v>120.10463378176384</v>
      </c>
      <c r="H101" s="36">
        <f t="shared" si="4"/>
        <v>98.52851011649295</v>
      </c>
      <c r="I101" s="39"/>
    </row>
    <row r="102" spans="1:9" s="29" customFormat="1" ht="12.75">
      <c r="A102" s="13" t="s">
        <v>111</v>
      </c>
      <c r="B102" s="54"/>
      <c r="C102" s="22"/>
      <c r="D102" s="54"/>
      <c r="E102" s="22"/>
      <c r="F102" s="22"/>
      <c r="G102" s="35"/>
      <c r="H102" s="36"/>
      <c r="I102" s="35"/>
    </row>
    <row r="103" spans="1:9" s="29" customFormat="1" ht="12.75">
      <c r="A103" s="14" t="s">
        <v>115</v>
      </c>
      <c r="B103" s="55">
        <v>802.8</v>
      </c>
      <c r="C103" s="24">
        <v>978.6</v>
      </c>
      <c r="D103" s="55"/>
      <c r="E103" s="24">
        <v>964.2</v>
      </c>
      <c r="F103" s="24"/>
      <c r="G103" s="35"/>
      <c r="H103" s="36"/>
      <c r="I103" s="35"/>
    </row>
    <row r="104" spans="1:9" s="29" customFormat="1" ht="26.25" customHeight="1">
      <c r="A104" s="10" t="s">
        <v>60</v>
      </c>
      <c r="B104" s="52">
        <v>864.9</v>
      </c>
      <c r="C104" s="21">
        <v>552.2</v>
      </c>
      <c r="D104" s="52">
        <v>0</v>
      </c>
      <c r="E104" s="21">
        <v>306.5</v>
      </c>
      <c r="F104" s="21">
        <v>459.3</v>
      </c>
      <c r="G104" s="35">
        <f t="shared" si="3"/>
        <v>35.437622846571855</v>
      </c>
      <c r="H104" s="36">
        <f t="shared" si="4"/>
        <v>55.50525172039116</v>
      </c>
      <c r="I104" s="35">
        <f>E104/F104*100</f>
        <v>66.73198345308077</v>
      </c>
    </row>
    <row r="105" spans="1:9" s="29" customFormat="1" ht="19.5" customHeight="1">
      <c r="A105" s="10" t="s">
        <v>17</v>
      </c>
      <c r="B105" s="52">
        <f>B106+B107</f>
        <v>31920.8</v>
      </c>
      <c r="C105" s="21">
        <f>C106+C107+C109+C111</f>
        <v>25056.199999999997</v>
      </c>
      <c r="D105" s="52">
        <f>D106+D107</f>
        <v>0</v>
      </c>
      <c r="E105" s="21">
        <f>E106+E107</f>
        <v>7611.6</v>
      </c>
      <c r="F105" s="21">
        <v>3670.6</v>
      </c>
      <c r="G105" s="35">
        <f t="shared" si="3"/>
        <v>23.84526703591389</v>
      </c>
      <c r="H105" s="36">
        <f t="shared" si="4"/>
        <v>30.37811000870045</v>
      </c>
      <c r="I105" s="35">
        <f>E105/F105*100</f>
        <v>207.36664305563127</v>
      </c>
    </row>
    <row r="106" spans="1:9" s="29" customFormat="1" ht="12.75">
      <c r="A106" s="12" t="s">
        <v>117</v>
      </c>
      <c r="B106" s="54">
        <v>50</v>
      </c>
      <c r="C106" s="22">
        <v>52.3</v>
      </c>
      <c r="D106" s="54"/>
      <c r="E106" s="22">
        <v>5.6</v>
      </c>
      <c r="F106" s="22">
        <v>112</v>
      </c>
      <c r="G106" s="39">
        <f t="shared" si="3"/>
        <v>11.2</v>
      </c>
      <c r="H106" s="40">
        <f t="shared" si="4"/>
        <v>10.707456978967494</v>
      </c>
      <c r="I106" s="39">
        <f>E106/F106*100</f>
        <v>5</v>
      </c>
    </row>
    <row r="107" spans="1:9" s="29" customFormat="1" ht="11.25" customHeight="1">
      <c r="A107" s="12" t="s">
        <v>116</v>
      </c>
      <c r="B107" s="54">
        <v>31870.8</v>
      </c>
      <c r="C107" s="22">
        <v>23510.3</v>
      </c>
      <c r="D107" s="54"/>
      <c r="E107" s="22">
        <v>7606</v>
      </c>
      <c r="F107" s="22">
        <v>3558.6</v>
      </c>
      <c r="G107" s="39">
        <f t="shared" si="3"/>
        <v>23.86510536290272</v>
      </c>
      <c r="H107" s="40">
        <f t="shared" si="4"/>
        <v>32.351777731462384</v>
      </c>
      <c r="I107" s="39">
        <f>E107/F107*100</f>
        <v>213.73573877367505</v>
      </c>
    </row>
    <row r="108" spans="1:9" s="29" customFormat="1" ht="0.75" customHeight="1">
      <c r="A108" s="12"/>
      <c r="B108" s="54"/>
      <c r="C108" s="22"/>
      <c r="D108" s="54"/>
      <c r="E108" s="22"/>
      <c r="F108" s="22"/>
      <c r="G108" s="39"/>
      <c r="H108" s="40"/>
      <c r="I108" s="39"/>
    </row>
    <row r="109" spans="1:9" s="29" customFormat="1" ht="18" customHeight="1">
      <c r="A109" s="12" t="s">
        <v>144</v>
      </c>
      <c r="B109" s="54"/>
      <c r="C109" s="22">
        <v>1443.6</v>
      </c>
      <c r="D109" s="54"/>
      <c r="E109" s="22">
        <v>0</v>
      </c>
      <c r="F109" s="22"/>
      <c r="G109" s="35"/>
      <c r="H109" s="36">
        <f t="shared" si="4"/>
        <v>0</v>
      </c>
      <c r="I109" s="35"/>
    </row>
    <row r="110" spans="1:9" s="29" customFormat="1" ht="18" customHeight="1">
      <c r="A110" s="14" t="s">
        <v>113</v>
      </c>
      <c r="B110" s="54"/>
      <c r="C110" s="26">
        <v>1443.6</v>
      </c>
      <c r="D110" s="54"/>
      <c r="E110" s="22">
        <v>0</v>
      </c>
      <c r="F110" s="22"/>
      <c r="G110" s="35"/>
      <c r="H110" s="36">
        <f t="shared" si="4"/>
        <v>0</v>
      </c>
      <c r="I110" s="35"/>
    </row>
    <row r="111" spans="1:9" s="29" customFormat="1" ht="21.75" customHeight="1">
      <c r="A111" s="12" t="s">
        <v>143</v>
      </c>
      <c r="B111" s="54"/>
      <c r="C111" s="22">
        <v>50</v>
      </c>
      <c r="D111" s="54"/>
      <c r="E111" s="22"/>
      <c r="F111" s="22"/>
      <c r="G111" s="35"/>
      <c r="H111" s="36"/>
      <c r="I111" s="35"/>
    </row>
    <row r="112" spans="1:9" s="29" customFormat="1" ht="0.75" customHeight="1">
      <c r="A112" s="14"/>
      <c r="B112" s="56"/>
      <c r="C112" s="26"/>
      <c r="D112" s="57"/>
      <c r="E112" s="58"/>
      <c r="F112" s="58"/>
      <c r="G112" s="35"/>
      <c r="H112" s="36"/>
      <c r="I112" s="35"/>
    </row>
    <row r="113" spans="1:9" s="29" customFormat="1" ht="12.75">
      <c r="A113" s="10" t="s">
        <v>18</v>
      </c>
      <c r="B113" s="52">
        <f>B114+B118+B117</f>
        <v>7233.3</v>
      </c>
      <c r="C113" s="21">
        <f>C114+C118+C117</f>
        <v>16158.1</v>
      </c>
      <c r="D113" s="52">
        <f>D114+D118+D117</f>
        <v>0</v>
      </c>
      <c r="E113" s="21">
        <f>E114+E117+E118</f>
        <v>3724.7999999999997</v>
      </c>
      <c r="F113" s="21">
        <f>F114+F118+F117</f>
        <v>0</v>
      </c>
      <c r="G113" s="35">
        <f t="shared" si="3"/>
        <v>51.49516818049852</v>
      </c>
      <c r="H113" s="36">
        <f t="shared" si="4"/>
        <v>23.05221529759068</v>
      </c>
      <c r="I113" s="35"/>
    </row>
    <row r="114" spans="1:9" s="29" customFormat="1" ht="12.75">
      <c r="A114" s="12" t="s">
        <v>19</v>
      </c>
      <c r="B114" s="54">
        <v>3834.8</v>
      </c>
      <c r="C114" s="22">
        <v>4199.1</v>
      </c>
      <c r="D114" s="54"/>
      <c r="E114" s="22">
        <v>364.3</v>
      </c>
      <c r="F114" s="22"/>
      <c r="G114" s="39">
        <f t="shared" si="3"/>
        <v>9.499843538124543</v>
      </c>
      <c r="H114" s="40">
        <f t="shared" si="4"/>
        <v>8.67566859565145</v>
      </c>
      <c r="I114" s="35"/>
    </row>
    <row r="115" spans="1:9" s="29" customFormat="1" ht="10.5" customHeight="1">
      <c r="A115" s="14" t="s">
        <v>111</v>
      </c>
      <c r="B115" s="56"/>
      <c r="C115" s="25"/>
      <c r="D115" s="56"/>
      <c r="E115" s="25"/>
      <c r="F115" s="25"/>
      <c r="G115" s="59"/>
      <c r="H115" s="60"/>
      <c r="I115" s="35"/>
    </row>
    <row r="116" spans="1:9" s="29" customFormat="1" ht="12.75">
      <c r="A116" s="14" t="s">
        <v>114</v>
      </c>
      <c r="B116" s="55">
        <v>2834.8</v>
      </c>
      <c r="C116" s="24">
        <v>2834.8</v>
      </c>
      <c r="D116" s="55"/>
      <c r="E116" s="24">
        <v>0</v>
      </c>
      <c r="F116" s="24"/>
      <c r="G116" s="59">
        <f t="shared" si="3"/>
        <v>0</v>
      </c>
      <c r="H116" s="60">
        <f t="shared" si="4"/>
        <v>0</v>
      </c>
      <c r="I116" s="35"/>
    </row>
    <row r="117" spans="1:9" s="29" customFormat="1" ht="15" customHeight="1">
      <c r="A117" s="12" t="s">
        <v>20</v>
      </c>
      <c r="B117" s="54"/>
      <c r="C117" s="22">
        <v>200</v>
      </c>
      <c r="D117" s="54"/>
      <c r="E117" s="22">
        <v>139.3</v>
      </c>
      <c r="F117" s="22"/>
      <c r="G117" s="39"/>
      <c r="H117" s="40">
        <f t="shared" si="4"/>
        <v>69.65</v>
      </c>
      <c r="I117" s="35"/>
    </row>
    <row r="118" spans="1:9" s="29" customFormat="1" ht="11.25" customHeight="1">
      <c r="A118" s="12" t="s">
        <v>82</v>
      </c>
      <c r="B118" s="54">
        <v>3398.5</v>
      </c>
      <c r="C118" s="22">
        <f>C120+C121</f>
        <v>11759</v>
      </c>
      <c r="D118" s="54"/>
      <c r="E118" s="22">
        <v>3221.2</v>
      </c>
      <c r="F118" s="22"/>
      <c r="G118" s="39">
        <f t="shared" si="3"/>
        <v>94.78299249668972</v>
      </c>
      <c r="H118" s="40">
        <f t="shared" si="4"/>
        <v>27.393485840632703</v>
      </c>
      <c r="I118" s="35"/>
    </row>
    <row r="119" spans="1:9" s="29" customFormat="1" ht="11.25" customHeight="1">
      <c r="A119" s="14" t="s">
        <v>111</v>
      </c>
      <c r="B119" s="61"/>
      <c r="C119" s="26"/>
      <c r="D119" s="61"/>
      <c r="E119" s="26"/>
      <c r="F119" s="26"/>
      <c r="G119" s="62"/>
      <c r="H119" s="63"/>
      <c r="I119" s="35"/>
    </row>
    <row r="120" spans="1:9" s="29" customFormat="1" ht="12" customHeight="1">
      <c r="A120" s="14" t="s">
        <v>113</v>
      </c>
      <c r="B120" s="61">
        <v>2398.5</v>
      </c>
      <c r="C120" s="26">
        <v>10759</v>
      </c>
      <c r="D120" s="61"/>
      <c r="E120" s="26">
        <v>3221.2</v>
      </c>
      <c r="F120" s="26"/>
      <c r="G120" s="64">
        <f t="shared" si="3"/>
        <v>134.300604544507</v>
      </c>
      <c r="H120" s="65">
        <f t="shared" si="4"/>
        <v>29.939585463333025</v>
      </c>
      <c r="I120" s="35"/>
    </row>
    <row r="121" spans="1:9" s="29" customFormat="1" ht="14.25" customHeight="1">
      <c r="A121" s="12" t="s">
        <v>112</v>
      </c>
      <c r="B121" s="61">
        <v>1000</v>
      </c>
      <c r="C121" s="26">
        <v>1000</v>
      </c>
      <c r="D121" s="61"/>
      <c r="E121" s="26">
        <v>0</v>
      </c>
      <c r="F121" s="26"/>
      <c r="G121" s="64">
        <f t="shared" si="3"/>
        <v>0</v>
      </c>
      <c r="H121" s="65">
        <f t="shared" si="4"/>
        <v>0</v>
      </c>
      <c r="I121" s="35"/>
    </row>
    <row r="122" spans="1:9" s="29" customFormat="1" ht="12.75">
      <c r="A122" s="10" t="s">
        <v>21</v>
      </c>
      <c r="B122" s="52">
        <v>141955</v>
      </c>
      <c r="C122" s="21">
        <v>160292.1</v>
      </c>
      <c r="D122" s="52">
        <v>3486.7</v>
      </c>
      <c r="E122" s="21">
        <v>88733.7</v>
      </c>
      <c r="F122" s="21">
        <v>84363.2</v>
      </c>
      <c r="G122" s="35">
        <f t="shared" si="3"/>
        <v>62.50833010461061</v>
      </c>
      <c r="H122" s="36">
        <f t="shared" si="4"/>
        <v>55.35750046321684</v>
      </c>
      <c r="I122" s="35">
        <f>E122/F122*100</f>
        <v>105.18057636505016</v>
      </c>
    </row>
    <row r="123" spans="1:9" s="29" customFormat="1" ht="12.75">
      <c r="A123" s="12" t="s">
        <v>15</v>
      </c>
      <c r="B123" s="54">
        <v>115651.8</v>
      </c>
      <c r="C123" s="22">
        <v>123759.8</v>
      </c>
      <c r="D123" s="54"/>
      <c r="E123" s="22">
        <v>70147.2</v>
      </c>
      <c r="F123" s="22">
        <v>58323.9</v>
      </c>
      <c r="G123" s="39">
        <f t="shared" si="3"/>
        <v>60.653790083682225</v>
      </c>
      <c r="H123" s="40">
        <f t="shared" si="4"/>
        <v>56.68011745332491</v>
      </c>
      <c r="I123" s="35">
        <f>E123/F123*100</f>
        <v>120.27179252416246</v>
      </c>
    </row>
    <row r="124" spans="1:9" s="29" customFormat="1" ht="12" customHeight="1">
      <c r="A124" s="12" t="s">
        <v>54</v>
      </c>
      <c r="B124" s="54">
        <v>9438.21</v>
      </c>
      <c r="C124" s="22">
        <v>9202.3</v>
      </c>
      <c r="D124" s="54"/>
      <c r="E124" s="22">
        <v>4753.3</v>
      </c>
      <c r="F124" s="22">
        <v>5531.6</v>
      </c>
      <c r="G124" s="39">
        <f t="shared" si="3"/>
        <v>50.36230386905992</v>
      </c>
      <c r="H124" s="40">
        <f t="shared" si="4"/>
        <v>51.65339100007608</v>
      </c>
      <c r="I124" s="35">
        <f>E124/F124*100</f>
        <v>85.92992985754574</v>
      </c>
    </row>
    <row r="125" spans="1:9" s="29" customFormat="1" ht="12.75" customHeight="1">
      <c r="A125" s="12" t="s">
        <v>16</v>
      </c>
      <c r="B125" s="54">
        <f>B122-B123-B124-B126</f>
        <v>16268.189999999999</v>
      </c>
      <c r="C125" s="22">
        <f>C122-C123-C124-C126</f>
        <v>25141.100000000002</v>
      </c>
      <c r="D125" s="54">
        <f>D122-D123-D124-D126</f>
        <v>3486.7</v>
      </c>
      <c r="E125" s="22">
        <f>E122-E123-E124-E126</f>
        <v>13833.2</v>
      </c>
      <c r="F125" s="22">
        <f>F122-F123-F124-F126</f>
        <v>20507.699999999997</v>
      </c>
      <c r="G125" s="39">
        <f t="shared" si="3"/>
        <v>85.0322008779096</v>
      </c>
      <c r="H125" s="40">
        <f t="shared" si="4"/>
        <v>55.02225439618791</v>
      </c>
      <c r="I125" s="35">
        <f>E125/F125*100</f>
        <v>67.4536881268987</v>
      </c>
    </row>
    <row r="126" spans="1:9" s="29" customFormat="1" ht="12" customHeight="1">
      <c r="A126" s="12" t="s">
        <v>129</v>
      </c>
      <c r="B126" s="54">
        <v>596.8</v>
      </c>
      <c r="C126" s="22">
        <v>2188.9</v>
      </c>
      <c r="D126" s="54"/>
      <c r="E126" s="22">
        <v>0</v>
      </c>
      <c r="F126" s="22"/>
      <c r="G126" s="39"/>
      <c r="H126" s="40"/>
      <c r="I126" s="35"/>
    </row>
    <row r="127" spans="1:9" s="29" customFormat="1" ht="14.25" customHeight="1">
      <c r="A127" s="10" t="s">
        <v>118</v>
      </c>
      <c r="B127" s="53">
        <v>5728.3</v>
      </c>
      <c r="C127" s="23">
        <v>6371.9</v>
      </c>
      <c r="D127" s="53">
        <f>D128+D135</f>
        <v>0</v>
      </c>
      <c r="E127" s="23">
        <v>3618</v>
      </c>
      <c r="F127" s="23">
        <v>3164.5</v>
      </c>
      <c r="G127" s="35">
        <f t="shared" si="3"/>
        <v>63.16009985510536</v>
      </c>
      <c r="H127" s="36">
        <f t="shared" si="4"/>
        <v>56.780552111615066</v>
      </c>
      <c r="I127" s="35">
        <f>E127/F127*100</f>
        <v>114.3308579554432</v>
      </c>
    </row>
    <row r="128" spans="1:9" s="29" customFormat="1" ht="12" customHeight="1">
      <c r="A128" s="12" t="s">
        <v>62</v>
      </c>
      <c r="B128" s="54">
        <f>B127-B135</f>
        <v>5658.3</v>
      </c>
      <c r="C128" s="22">
        <v>6301.9</v>
      </c>
      <c r="D128" s="54"/>
      <c r="E128" s="22">
        <v>3556.8</v>
      </c>
      <c r="F128" s="22">
        <v>3104.6</v>
      </c>
      <c r="G128" s="39">
        <f t="shared" si="3"/>
        <v>62.85986957213298</v>
      </c>
      <c r="H128" s="40">
        <f t="shared" si="4"/>
        <v>56.44012123327886</v>
      </c>
      <c r="I128" s="39">
        <f>E128/F128*100</f>
        <v>114.5654834761322</v>
      </c>
    </row>
    <row r="129" spans="1:9" s="29" customFormat="1" ht="10.5" customHeight="1">
      <c r="A129" s="12" t="s">
        <v>15</v>
      </c>
      <c r="B129" s="54">
        <v>3895</v>
      </c>
      <c r="C129" s="22">
        <v>4110.1</v>
      </c>
      <c r="D129" s="54"/>
      <c r="E129" s="22">
        <v>2149.9</v>
      </c>
      <c r="F129" s="22">
        <v>1596.4</v>
      </c>
      <c r="G129" s="39">
        <f t="shared" si="3"/>
        <v>55.19640564826701</v>
      </c>
      <c r="H129" s="40">
        <f t="shared" si="4"/>
        <v>52.30772973893579</v>
      </c>
      <c r="I129" s="39">
        <f>E129/F129*100</f>
        <v>134.6717614632924</v>
      </c>
    </row>
    <row r="130" spans="1:9" s="29" customFormat="1" ht="14.25" customHeight="1">
      <c r="A130" s="12" t="s">
        <v>54</v>
      </c>
      <c r="B130" s="54">
        <v>428.9</v>
      </c>
      <c r="C130" s="22">
        <v>428.9</v>
      </c>
      <c r="D130" s="54"/>
      <c r="E130" s="22">
        <v>204.8</v>
      </c>
      <c r="F130" s="22">
        <v>239.4</v>
      </c>
      <c r="G130" s="39">
        <f t="shared" si="3"/>
        <v>47.75005828864538</v>
      </c>
      <c r="H130" s="40">
        <f t="shared" si="4"/>
        <v>47.75005828864538</v>
      </c>
      <c r="I130" s="39">
        <f>E130/F130*100</f>
        <v>85.54720133667503</v>
      </c>
    </row>
    <row r="131" spans="1:9" s="29" customFormat="1" ht="10.5" customHeight="1">
      <c r="A131" s="12" t="s">
        <v>16</v>
      </c>
      <c r="B131" s="54">
        <f>B128-B129-B130-B132</f>
        <v>596.8000000000001</v>
      </c>
      <c r="C131" s="22">
        <f>C128-C129-C130-C132</f>
        <v>1075.999999999999</v>
      </c>
      <c r="D131" s="54">
        <f>D128-D129-D130-D132</f>
        <v>0</v>
      </c>
      <c r="E131" s="22">
        <f>E128-E129-E130-E132</f>
        <v>777.2000000000002</v>
      </c>
      <c r="F131" s="22">
        <f>F128-F129-F130</f>
        <v>1268.7999999999997</v>
      </c>
      <c r="G131" s="39">
        <f t="shared" si="3"/>
        <v>130.22788203753353</v>
      </c>
      <c r="H131" s="40">
        <f t="shared" si="4"/>
        <v>72.23048327137555</v>
      </c>
      <c r="I131" s="39" t="s">
        <v>125</v>
      </c>
    </row>
    <row r="132" spans="1:9" s="29" customFormat="1" ht="12.75">
      <c r="A132" s="12" t="s">
        <v>130</v>
      </c>
      <c r="B132" s="54">
        <v>737.6</v>
      </c>
      <c r="C132" s="22">
        <v>686.9</v>
      </c>
      <c r="D132" s="54"/>
      <c r="E132" s="22">
        <v>424.9</v>
      </c>
      <c r="F132" s="22"/>
      <c r="G132" s="39"/>
      <c r="H132" s="40"/>
      <c r="I132" s="39"/>
    </row>
    <row r="133" spans="1:9" ht="12.75">
      <c r="A133" s="14" t="s">
        <v>111</v>
      </c>
      <c r="B133" s="56"/>
      <c r="C133" s="25"/>
      <c r="D133" s="56"/>
      <c r="E133" s="25"/>
      <c r="F133" s="25"/>
      <c r="G133" s="59"/>
      <c r="H133" s="60"/>
      <c r="I133" s="59"/>
    </row>
    <row r="134" spans="1:9" s="51" customFormat="1" ht="12.75">
      <c r="A134" s="14" t="s">
        <v>113</v>
      </c>
      <c r="B134" s="56"/>
      <c r="C134" s="26">
        <v>262</v>
      </c>
      <c r="D134" s="61"/>
      <c r="E134" s="26">
        <v>262</v>
      </c>
      <c r="F134" s="58"/>
      <c r="G134" s="62"/>
      <c r="H134" s="63">
        <f t="shared" si="4"/>
        <v>100</v>
      </c>
      <c r="I134" s="62"/>
    </row>
    <row r="135" spans="1:9" s="51" customFormat="1" ht="15.75" customHeight="1">
      <c r="A135" s="67" t="s">
        <v>119</v>
      </c>
      <c r="B135" s="57">
        <v>70</v>
      </c>
      <c r="C135" s="58">
        <v>70</v>
      </c>
      <c r="D135" s="57"/>
      <c r="E135" s="58">
        <v>61.2</v>
      </c>
      <c r="F135" s="58">
        <v>59.9</v>
      </c>
      <c r="G135" s="62">
        <f t="shared" si="3"/>
        <v>87.42857142857143</v>
      </c>
      <c r="H135" s="63">
        <f t="shared" si="4"/>
        <v>87.42857142857143</v>
      </c>
      <c r="I135" s="62">
        <f>E135/F135*100</f>
        <v>102.17028380634392</v>
      </c>
    </row>
    <row r="136" spans="1:9" s="29" customFormat="1" ht="21" customHeight="1">
      <c r="A136" s="10" t="s">
        <v>122</v>
      </c>
      <c r="B136" s="52">
        <v>44605.2</v>
      </c>
      <c r="C136" s="21">
        <v>26335.3</v>
      </c>
      <c r="D136" s="52" t="e">
        <f>#REF!+#REF!+#REF!</f>
        <v>#REF!</v>
      </c>
      <c r="E136" s="21">
        <v>13002.4</v>
      </c>
      <c r="F136" s="21">
        <v>14687</v>
      </c>
      <c r="G136" s="35">
        <f t="shared" si="3"/>
        <v>29.149964578120937</v>
      </c>
      <c r="H136" s="36">
        <f t="shared" si="4"/>
        <v>49.37251521721795</v>
      </c>
      <c r="I136" s="35">
        <f>E136/F136*100</f>
        <v>88.52999251038332</v>
      </c>
    </row>
    <row r="137" spans="1:9" s="29" customFormat="1" ht="13.5" customHeight="1">
      <c r="A137" s="12" t="s">
        <v>15</v>
      </c>
      <c r="B137" s="54">
        <v>30902.9</v>
      </c>
      <c r="C137" s="22">
        <v>8720.9</v>
      </c>
      <c r="D137" s="54"/>
      <c r="E137" s="22">
        <v>3686.7</v>
      </c>
      <c r="F137" s="22">
        <v>4955.6</v>
      </c>
      <c r="G137" s="39">
        <f t="shared" si="3"/>
        <v>11.929948322002142</v>
      </c>
      <c r="H137" s="40">
        <f t="shared" si="4"/>
        <v>42.274306550929374</v>
      </c>
      <c r="I137" s="39">
        <f>E137/F137*100</f>
        <v>74.3946242634595</v>
      </c>
    </row>
    <row r="138" spans="1:9" s="29" customFormat="1" ht="14.25" customHeight="1">
      <c r="A138" s="12" t="s">
        <v>55</v>
      </c>
      <c r="B138" s="54">
        <v>4260.4</v>
      </c>
      <c r="C138" s="22">
        <v>4410.4</v>
      </c>
      <c r="D138" s="54"/>
      <c r="E138" s="22">
        <v>3347.3</v>
      </c>
      <c r="F138" s="22">
        <v>2923.3</v>
      </c>
      <c r="G138" s="39">
        <f t="shared" si="3"/>
        <v>78.56774011829877</v>
      </c>
      <c r="H138" s="40">
        <f t="shared" si="4"/>
        <v>75.89561037547615</v>
      </c>
      <c r="I138" s="39">
        <f>E138/F138*100</f>
        <v>114.50415626175896</v>
      </c>
    </row>
    <row r="139" spans="1:9" s="29" customFormat="1" ht="15" customHeight="1">
      <c r="A139" s="12" t="s">
        <v>16</v>
      </c>
      <c r="B139" s="54">
        <f>B136-B137-B138-B140</f>
        <v>7126.399999999996</v>
      </c>
      <c r="C139" s="22">
        <f>C136-C137-C138-C140</f>
        <v>10650.2</v>
      </c>
      <c r="D139" s="54" t="e">
        <f>D136-D137-D138-D140</f>
        <v>#REF!</v>
      </c>
      <c r="E139" s="22">
        <f>E136-E137-E138-E140</f>
        <v>5968.400000000001</v>
      </c>
      <c r="F139" s="22">
        <f>F136-F137-F138</f>
        <v>6808.099999999999</v>
      </c>
      <c r="G139" s="39">
        <f t="shared" si="3"/>
        <v>83.75056129321963</v>
      </c>
      <c r="H139" s="40">
        <f t="shared" si="4"/>
        <v>56.040262154701324</v>
      </c>
      <c r="I139" s="39">
        <f>E139/F139*100</f>
        <v>87.66616236541768</v>
      </c>
    </row>
    <row r="140" spans="1:9" s="29" customFormat="1" ht="18" customHeight="1">
      <c r="A140" s="12" t="s">
        <v>131</v>
      </c>
      <c r="B140" s="54">
        <v>2315.5</v>
      </c>
      <c r="C140" s="22">
        <v>2553.8</v>
      </c>
      <c r="D140" s="54"/>
      <c r="E140" s="22"/>
      <c r="F140" s="22"/>
      <c r="G140" s="39"/>
      <c r="H140" s="40"/>
      <c r="I140" s="39"/>
    </row>
    <row r="141" spans="1:9" s="29" customFormat="1" ht="12.75">
      <c r="A141" s="10" t="s">
        <v>22</v>
      </c>
      <c r="B141" s="52">
        <f>B142+B143+B146</f>
        <v>3554.8999999999996</v>
      </c>
      <c r="C141" s="21">
        <f>C142+C143+C146</f>
        <v>18558.7</v>
      </c>
      <c r="D141" s="52">
        <f>D142+D143+D146</f>
        <v>0</v>
      </c>
      <c r="E141" s="21">
        <f>E142+E143+E146</f>
        <v>784.8</v>
      </c>
      <c r="F141" s="21">
        <f>F142+F143+F146</f>
        <v>522.4</v>
      </c>
      <c r="G141" s="35">
        <f t="shared" si="3"/>
        <v>22.07657036766154</v>
      </c>
      <c r="H141" s="36">
        <f t="shared" si="4"/>
        <v>4.228744470248454</v>
      </c>
      <c r="I141" s="35">
        <f>E141/F141*100</f>
        <v>150.22970903522207</v>
      </c>
    </row>
    <row r="142" spans="1:9" s="29" customFormat="1" ht="10.5" customHeight="1">
      <c r="A142" s="12" t="s">
        <v>23</v>
      </c>
      <c r="B142" s="54">
        <v>179.1</v>
      </c>
      <c r="C142" s="22">
        <v>179.1</v>
      </c>
      <c r="D142" s="54"/>
      <c r="E142" s="22">
        <v>54.8</v>
      </c>
      <c r="F142" s="22">
        <v>70.3</v>
      </c>
      <c r="G142" s="39">
        <f t="shared" si="3"/>
        <v>30.597431602456727</v>
      </c>
      <c r="H142" s="40">
        <f t="shared" si="4"/>
        <v>30.597431602456727</v>
      </c>
      <c r="I142" s="39">
        <f>E142/F142*100</f>
        <v>77.9516358463727</v>
      </c>
    </row>
    <row r="143" spans="1:9" s="29" customFormat="1" ht="15" customHeight="1">
      <c r="A143" s="12" t="s">
        <v>24</v>
      </c>
      <c r="B143" s="54">
        <v>2095</v>
      </c>
      <c r="C143" s="22">
        <v>8171.1</v>
      </c>
      <c r="D143" s="54"/>
      <c r="E143" s="22">
        <v>1.6</v>
      </c>
      <c r="F143" s="22">
        <v>4</v>
      </c>
      <c r="G143" s="39">
        <f t="shared" si="3"/>
        <v>0.07637231503579953</v>
      </c>
      <c r="H143" s="40">
        <f t="shared" si="4"/>
        <v>0.019581206936642555</v>
      </c>
      <c r="I143" s="35">
        <f>E143/F143*100</f>
        <v>40</v>
      </c>
    </row>
    <row r="144" spans="1:9" s="29" customFormat="1" ht="15" customHeight="1">
      <c r="A144" s="14" t="s">
        <v>111</v>
      </c>
      <c r="B144" s="56"/>
      <c r="C144" s="25"/>
      <c r="D144" s="56"/>
      <c r="E144" s="25"/>
      <c r="F144" s="25"/>
      <c r="G144" s="35"/>
      <c r="H144" s="36"/>
      <c r="I144" s="35"/>
    </row>
    <row r="145" spans="1:9" s="29" customFormat="1" ht="15" customHeight="1">
      <c r="A145" s="14" t="s">
        <v>113</v>
      </c>
      <c r="B145" s="55">
        <v>2095</v>
      </c>
      <c r="C145" s="24">
        <v>8169.5</v>
      </c>
      <c r="D145" s="55"/>
      <c r="E145" s="24"/>
      <c r="F145" s="24"/>
      <c r="G145" s="68">
        <f t="shared" si="3"/>
        <v>0</v>
      </c>
      <c r="H145" s="69"/>
      <c r="I145" s="35"/>
    </row>
    <row r="146" spans="1:9" s="29" customFormat="1" ht="15.75" customHeight="1">
      <c r="A146" s="12" t="s">
        <v>68</v>
      </c>
      <c r="B146" s="54">
        <v>1280.8</v>
      </c>
      <c r="C146" s="22">
        <v>10208.5</v>
      </c>
      <c r="D146" s="54"/>
      <c r="E146" s="22">
        <v>728.4</v>
      </c>
      <c r="F146" s="22">
        <v>448.1</v>
      </c>
      <c r="G146" s="39">
        <f t="shared" si="3"/>
        <v>56.87070580886946</v>
      </c>
      <c r="H146" s="40">
        <f t="shared" si="4"/>
        <v>7.13523044521722</v>
      </c>
      <c r="I146" s="39">
        <f>E146/F146*100</f>
        <v>162.55300156215128</v>
      </c>
    </row>
    <row r="147" spans="1:9" s="29" customFormat="1" ht="15.75" customHeight="1">
      <c r="A147" s="14" t="s">
        <v>113</v>
      </c>
      <c r="B147" s="54"/>
      <c r="C147" s="22">
        <v>8909.9</v>
      </c>
      <c r="D147" s="54"/>
      <c r="E147" s="22"/>
      <c r="F147" s="22"/>
      <c r="G147" s="39"/>
      <c r="H147" s="40"/>
      <c r="I147" s="39"/>
    </row>
    <row r="148" spans="1:9" s="29" customFormat="1" ht="19.5" customHeight="1">
      <c r="A148" s="10" t="s">
        <v>95</v>
      </c>
      <c r="B148" s="53">
        <f>B150+B151</f>
        <v>3620</v>
      </c>
      <c r="C148" s="23">
        <f>C150+C151+C149</f>
        <v>1120.8</v>
      </c>
      <c r="D148" s="53">
        <f>D150+D151</f>
        <v>0</v>
      </c>
      <c r="E148" s="23">
        <f>E149+E150+E151</f>
        <v>759.0999999999999</v>
      </c>
      <c r="F148" s="23">
        <f>F149+F150+F151</f>
        <v>135.7</v>
      </c>
      <c r="G148" s="35">
        <f t="shared" si="3"/>
        <v>20.969613259668506</v>
      </c>
      <c r="H148" s="36">
        <f t="shared" si="4"/>
        <v>67.72840827980014</v>
      </c>
      <c r="I148" s="35" t="s">
        <v>125</v>
      </c>
    </row>
    <row r="149" spans="1:9" s="29" customFormat="1" ht="12.75" customHeight="1">
      <c r="A149" s="12" t="s">
        <v>127</v>
      </c>
      <c r="B149" s="53"/>
      <c r="C149" s="22">
        <v>900</v>
      </c>
      <c r="D149" s="54"/>
      <c r="E149" s="22">
        <v>582.4</v>
      </c>
      <c r="F149" s="23"/>
      <c r="G149" s="35"/>
      <c r="H149" s="40">
        <f t="shared" si="4"/>
        <v>64.71111111111111</v>
      </c>
      <c r="I149" s="35"/>
    </row>
    <row r="150" spans="1:9" s="29" customFormat="1" ht="13.5" customHeight="1">
      <c r="A150" s="12" t="s">
        <v>120</v>
      </c>
      <c r="B150" s="54">
        <v>3500</v>
      </c>
      <c r="C150" s="22">
        <v>0</v>
      </c>
      <c r="D150" s="54"/>
      <c r="E150" s="22"/>
      <c r="F150" s="22"/>
      <c r="G150" s="39">
        <f t="shared" si="3"/>
        <v>0</v>
      </c>
      <c r="H150" s="40"/>
      <c r="I150" s="35"/>
    </row>
    <row r="151" spans="1:9" s="29" customFormat="1" ht="15.75" customHeight="1">
      <c r="A151" s="12" t="s">
        <v>121</v>
      </c>
      <c r="B151" s="54">
        <v>120</v>
      </c>
      <c r="C151" s="22">
        <v>220.8</v>
      </c>
      <c r="D151" s="54"/>
      <c r="E151" s="22">
        <v>176.7</v>
      </c>
      <c r="F151" s="22">
        <v>135.7</v>
      </c>
      <c r="G151" s="39">
        <f t="shared" si="3"/>
        <v>147.25</v>
      </c>
      <c r="H151" s="40">
        <f t="shared" si="4"/>
        <v>80.02717391304347</v>
      </c>
      <c r="I151" s="39" t="s">
        <v>125</v>
      </c>
    </row>
    <row r="152" spans="1:9" s="29" customFormat="1" ht="29.25" customHeight="1">
      <c r="A152" s="10" t="s">
        <v>25</v>
      </c>
      <c r="B152" s="52">
        <v>21982.2</v>
      </c>
      <c r="C152" s="21">
        <v>23086.8</v>
      </c>
      <c r="D152" s="52">
        <v>1382.3</v>
      </c>
      <c r="E152" s="21">
        <v>12852.8</v>
      </c>
      <c r="F152" s="21">
        <v>29016.3</v>
      </c>
      <c r="G152" s="35">
        <f t="shared" si="3"/>
        <v>58.46912501933382</v>
      </c>
      <c r="H152" s="36">
        <f t="shared" si="4"/>
        <v>55.67163920508689</v>
      </c>
      <c r="I152" s="35">
        <f>E152/F152*100</f>
        <v>44.29510309722466</v>
      </c>
    </row>
    <row r="153" spans="1:9" s="29" customFormat="1" ht="12.75">
      <c r="A153" s="12" t="s">
        <v>123</v>
      </c>
      <c r="B153" s="54">
        <v>21032.2</v>
      </c>
      <c r="C153" s="22">
        <v>22136.8</v>
      </c>
      <c r="D153" s="54"/>
      <c r="E153" s="22">
        <v>12502.8</v>
      </c>
      <c r="F153" s="22"/>
      <c r="G153" s="39">
        <f t="shared" si="3"/>
        <v>59.44599233556166</v>
      </c>
      <c r="H153" s="40">
        <f t="shared" si="4"/>
        <v>56.47970799754255</v>
      </c>
      <c r="I153" s="35"/>
    </row>
    <row r="154" spans="1:9" s="29" customFormat="1" ht="21.75" customHeight="1">
      <c r="A154" s="12" t="s">
        <v>124</v>
      </c>
      <c r="B154" s="54">
        <v>950</v>
      </c>
      <c r="C154" s="22">
        <v>950</v>
      </c>
      <c r="D154" s="54"/>
      <c r="E154" s="22">
        <v>350</v>
      </c>
      <c r="F154" s="22"/>
      <c r="G154" s="39">
        <f t="shared" si="3"/>
        <v>36.84210526315789</v>
      </c>
      <c r="H154" s="40">
        <f t="shared" si="4"/>
        <v>36.84210526315789</v>
      </c>
      <c r="I154" s="35"/>
    </row>
    <row r="155" spans="1:9" s="29" customFormat="1" ht="18.75" customHeight="1">
      <c r="A155" s="10" t="s">
        <v>26</v>
      </c>
      <c r="B155" s="53">
        <f>B97+B104+B105+B113+B122+B127+B136+B141+B152+B101+B148</f>
        <v>277871.49999999994</v>
      </c>
      <c r="C155" s="23">
        <f>C97+C104+C105+C113+C122+C127+C136+C141+C152+C101+C148</f>
        <v>298305.3999999999</v>
      </c>
      <c r="D155" s="53" t="e">
        <f>D97+D104+D105+D113+D122+D127+D136+D141+D152+D101+D148</f>
        <v>#REF!</v>
      </c>
      <c r="E155" s="23">
        <f>E97+E104+E105+E113+E122+E127+E136+E141+E152+E101+E148</f>
        <v>142878.1</v>
      </c>
      <c r="F155" s="23">
        <f>F97+F104+F105+F113+F122+F127+F136+F141+F152+F101+F148</f>
        <v>145463.8</v>
      </c>
      <c r="G155" s="35">
        <f t="shared" si="3"/>
        <v>51.41876730791033</v>
      </c>
      <c r="H155" s="36">
        <f t="shared" si="4"/>
        <v>47.8965851774725</v>
      </c>
      <c r="I155" s="35">
        <f>E155/F155*100</f>
        <v>98.22244434697843</v>
      </c>
    </row>
    <row r="156" spans="1:9" s="29" customFormat="1" ht="12.75" customHeight="1">
      <c r="A156" s="14" t="s">
        <v>111</v>
      </c>
      <c r="B156" s="53"/>
      <c r="C156" s="23"/>
      <c r="D156" s="53"/>
      <c r="E156" s="23"/>
      <c r="F156" s="23"/>
      <c r="G156" s="35"/>
      <c r="H156" s="36"/>
      <c r="I156" s="35"/>
    </row>
    <row r="157" spans="1:9" s="51" customFormat="1" ht="15" customHeight="1">
      <c r="A157" s="14" t="s">
        <v>113</v>
      </c>
      <c r="B157" s="55">
        <f>B103+B116+B120+B145+B152</f>
        <v>30113.300000000003</v>
      </c>
      <c r="C157" s="24">
        <f>C103+C116+C120+C145+C152+C134+C147+C110</f>
        <v>56444.2</v>
      </c>
      <c r="D157" s="55">
        <f>D103+D116+D120+D145+D152+D112+D134</f>
        <v>1382.3</v>
      </c>
      <c r="E157" s="24">
        <f>E103+E116+E120+E145+E152+E112+E134</f>
        <v>17300.199999999997</v>
      </c>
      <c r="F157" s="24">
        <f>F103+F116+F120+F145+F152+F112+F134</f>
        <v>29016.3</v>
      </c>
      <c r="G157" s="64">
        <f t="shared" si="3"/>
        <v>57.45036246442601</v>
      </c>
      <c r="H157" s="65">
        <f t="shared" si="4"/>
        <v>30.650093366546074</v>
      </c>
      <c r="I157" s="62"/>
    </row>
    <row r="158" spans="1:9" s="29" customFormat="1" ht="25.5">
      <c r="A158" s="10" t="s">
        <v>30</v>
      </c>
      <c r="B158" s="70">
        <f>B94-B155</f>
        <v>-3219.999999999942</v>
      </c>
      <c r="C158" s="27">
        <f>C94-C155</f>
        <v>-8426.699999999895</v>
      </c>
      <c r="D158" s="70" t="e">
        <f>D94-D155</f>
        <v>#REF!</v>
      </c>
      <c r="E158" s="27">
        <f>E94-E155</f>
        <v>5863.499999999971</v>
      </c>
      <c r="F158" s="27">
        <f>F94-F155</f>
        <v>6962.600000000006</v>
      </c>
      <c r="G158" s="35"/>
      <c r="H158" s="36"/>
      <c r="I158" s="35"/>
    </row>
    <row r="159" spans="1:9" s="29" customFormat="1" ht="21" customHeight="1">
      <c r="A159" s="1"/>
      <c r="C159" s="28"/>
      <c r="E159" s="28"/>
      <c r="F159" s="28"/>
      <c r="I159" s="30"/>
    </row>
    <row r="161" spans="1:8" ht="12.75">
      <c r="A161" s="11" t="s">
        <v>132</v>
      </c>
      <c r="F161" s="79" t="s">
        <v>133</v>
      </c>
      <c r="G161" s="79"/>
      <c r="H161" s="79"/>
    </row>
  </sheetData>
  <mergeCells count="4">
    <mergeCell ref="G3:I3"/>
    <mergeCell ref="A1:I1"/>
    <mergeCell ref="A96:I96"/>
    <mergeCell ref="F161:H16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comp</cp:lastModifiedBy>
  <cp:lastPrinted>2011-08-22T11:49:07Z</cp:lastPrinted>
  <dcterms:created xsi:type="dcterms:W3CDTF">2006-03-13T07:15:44Z</dcterms:created>
  <dcterms:modified xsi:type="dcterms:W3CDTF">2011-08-31T13:32:55Z</dcterms:modified>
  <cp:category/>
  <cp:version/>
  <cp:contentType/>
  <cp:contentStatus/>
</cp:coreProperties>
</file>