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<sst xmlns="http://schemas.openxmlformats.org/spreadsheetml/2006/main" count="148" uniqueCount="126">
  <si>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</si>
  <si>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</si>
  <si>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</si>
  <si>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</si>
  <si>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</si>
  <si>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</si>
  <si>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</si>
  <si>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</si>
  <si>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</si>
  <si>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</si>
  <si>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 xml:space="preserve">         ИТОГО ДОХОДОВ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</si>
  <si>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</si>
  <si>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</si>
  <si>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>Государственная пошлина за государственную регистрацию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</si>
  <si>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</si>
  <si>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</si>
  <si>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</si>
  <si>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</si>
  <si>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</si>
  <si>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</si>
  <si>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</si>
  <si>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</si>
  <si>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</si>
  <si>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</si>
  <si>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>% исп. к утверж. плану</t>
  </si>
  <si>
    <t xml:space="preserve">Налог на прибыль организаций, зачисл.  до        1 января 2005 г. в местные бюджеты </t>
  </si>
  <si>
    <t>(тыс.руб.)</t>
  </si>
  <si>
    <t>Прочие налоги и сборы</t>
  </si>
  <si>
    <t>ДОХОДЫ ОТ ОКАЗАНИЯ ПЛАТНЫХ УСЛУГ И КОМПЕНСАЦИЯ ЗАТРАТ ГОСУДАРСТВА</t>
  </si>
  <si>
    <t>Прочие доходы от оказания платных услуг получ.средств бюджетов муниц.районов и компенсация затрат бюджетов муниц.районов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</si>
  <si>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</si>
  <si>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</si>
  <si>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</si>
  <si>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</si>
  <si>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% исп. к уточ. плану</t>
  </si>
  <si>
    <t>Государственная пошлина за совершение нотариальных действий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</si>
  <si>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</si>
  <si>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</si>
  <si>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</si>
  <si>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</si>
  <si>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</si>
  <si>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</si>
  <si>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</si>
  <si>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</si>
  <si>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Дотации по обеспечению сбаланс-сти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</si>
  <si>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</si>
  <si>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</si>
  <si>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</si>
  <si>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Утвержд. план           на 2010 г.</t>
  </si>
  <si>
    <t>Уточнен. план на 2010 г.</t>
  </si>
  <si>
    <t>Государственная пошлина по делам, рассматриваемым в судах общей юрисдикции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</si>
  <si>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</si>
  <si>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</si>
  <si>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>Платежи от государственных и муниципальных унитарных предприятий</t>
  </si>
  <si>
    <t>План на 2011 год</t>
  </si>
  <si>
    <t>% исп. 2011 г. к 2010г.</t>
  </si>
  <si>
    <t xml:space="preserve"> ИСПОЛНЕНИЕ   КОНСОЛИДИРОВАННОГО БЮДЖЕТА  НА 01 марта  2011 г.</t>
  </si>
  <si>
    <t>Почие субсидии</t>
  </si>
  <si>
    <t>Проведение переписи</t>
  </si>
  <si>
    <t>ЗАГС</t>
  </si>
  <si>
    <t>Воинский учет</t>
  </si>
  <si>
    <t>Выплата единовр. пособий сиротам</t>
  </si>
  <si>
    <t>Классное руководство</t>
  </si>
  <si>
    <t xml:space="preserve"> Субвенции на передаваемые полномочия</t>
  </si>
  <si>
    <t>Компенсация род платы</t>
  </si>
  <si>
    <t>Денежные выплаты ФАПам</t>
  </si>
  <si>
    <t xml:space="preserve">    -общеообраз. Процесс</t>
  </si>
  <si>
    <t xml:space="preserve">     -дотация поселениям</t>
  </si>
  <si>
    <t>из них:</t>
  </si>
  <si>
    <t xml:space="preserve">    - жилье по соцнайму</t>
  </si>
  <si>
    <t>Исполнено на 01.03.2011</t>
  </si>
  <si>
    <t xml:space="preserve">    - содержание дорог в границах  МР</t>
  </si>
  <si>
    <t xml:space="preserve">    - содержание дорог в границах  поселений</t>
  </si>
  <si>
    <t xml:space="preserve">    - организация опеки</t>
  </si>
  <si>
    <t xml:space="preserve">   -адм. Комиссии</t>
  </si>
  <si>
    <t xml:space="preserve">   -ведение учета</t>
  </si>
  <si>
    <t>Прочие субвенции (КДН)</t>
  </si>
  <si>
    <t xml:space="preserve">     -проездные билеты</t>
  </si>
  <si>
    <t xml:space="preserve">    - комплектование  книжного фонда</t>
  </si>
  <si>
    <t>Возврат остатков</t>
  </si>
  <si>
    <t>Исполнено на 01.03.2010</t>
  </si>
  <si>
    <t xml:space="preserve">   Субсидии  по обеспечению жильем граждан по ФЦП "Соц.развитие села"</t>
  </si>
  <si>
    <t xml:space="preserve">   Субсидии молодым семьям по ФЦП "Жилище"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</si>
  <si>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</si>
  <si>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</si>
  <si>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</si>
  <si>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</si>
  <si>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</si>
  <si>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</si>
  <si>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</si>
  <si>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</si>
  <si>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</si>
  <si>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</si>
  <si>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</si>
  <si>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</si>
  <si>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</si>
  <si>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</si>
  <si>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</si>
  <si>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 xml:space="preserve">   - Другие вопросы в области ЖКХ</t>
  </si>
  <si>
    <t>Охрана окружающей среды</t>
  </si>
  <si>
    <t>Образование</t>
  </si>
  <si>
    <t xml:space="preserve">   - коммунальные услуги</t>
  </si>
  <si>
    <t xml:space="preserve">   - матзатраты</t>
  </si>
  <si>
    <t xml:space="preserve">Культура </t>
  </si>
  <si>
    <t xml:space="preserve">   - ФОТ с начислениями</t>
  </si>
  <si>
    <t>Другие вопросы в обласити культуры</t>
  </si>
  <si>
    <t xml:space="preserve">Здравоохранение </t>
  </si>
  <si>
    <t>Здравоохранение</t>
  </si>
  <si>
    <t xml:space="preserve">     - ФОТ с начислениями</t>
  </si>
  <si>
    <t xml:space="preserve">     - коммунальные услуги</t>
  </si>
  <si>
    <t xml:space="preserve">     - матзатраты</t>
  </si>
  <si>
    <t>Другие вопросы в области здравоохранения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</si>
  <si>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</si>
  <si>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</si>
  <si>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</si>
  <si>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</si>
  <si>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</si>
  <si>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 xml:space="preserve">    - расходы на содержание ФСК</t>
  </si>
  <si>
    <t xml:space="preserve">    - проведение мероприятий</t>
  </si>
  <si>
    <t>Межбюджетные трансферты</t>
  </si>
  <si>
    <t xml:space="preserve">            ИТОГО РАСХОДОВ</t>
  </si>
  <si>
    <t>Результат исполнения бюджета (дефицит"--", профицит"+")</t>
  </si>
  <si>
    <t>Начальник финансового отдела</t>
  </si>
  <si>
    <t>И.Г.  Васильева</t>
  </si>
  <si>
    <t>Уточ. план на 01.03.2011</t>
  </si>
  <si>
    <t>св.2р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</si>
</sst>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</numFmts>
  <fonts count="14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u val="single"/>
      <sz val="10"/>
      <name val="Arial Cyr"/>
      <family val="2"/>
    </font>
    <font>
      <b/>
      <i/>
      <u val="single"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5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L123"/>
  <sheetViews>
    <sheetView tabSelected="1" workbookViewId="0" topLeftCell="A1">
      <pane xSplit="3" ySplit="3" topLeftCell="D10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19" sqref="J119"/>
    </sheetView>
  </sheetViews>
  <sheetFormatPr defaultColWidth="9.00390625" defaultRowHeight="12.75"/>
  <cols>
    <col min="1" max="1" width="34.00390625" style="0" customWidth="1"/>
    <col min="2" max="2" width="10.25390625" style="0" hidden="1" customWidth="1"/>
    <col min="3" max="3" width="10.75390625" style="0" hidden="1" customWidth="1"/>
    <col min="4" max="4" width="15.00390625" style="0" customWidth="1"/>
    <col min="5" max="5" width="13.00390625" style="0" customWidth="1"/>
    <col min="6" max="6" width="12.25390625" style="0" customWidth="1"/>
    <col min="7" max="7" width="12.00390625" style="0" customWidth="1"/>
    <col min="8" max="8" width="0.12890625" style="0" customWidth="1"/>
    <col min="9" max="9" width="11.625" style="0" customWidth="1"/>
    <col min="10" max="10" width="9.00390625" style="0" customWidth="1"/>
  </cols>
  <sheetData>
    <row r="1" spans="1:10" ht="1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" customHeight="1">
      <c r="A2" s="1"/>
      <c r="B2" s="1"/>
      <c r="C2" s="1"/>
      <c r="D2" s="1"/>
      <c r="E2" s="1"/>
      <c r="F2" s="1"/>
      <c r="G2" s="1"/>
      <c r="H2" s="1"/>
      <c r="I2" s="64" t="s">
        <v>26</v>
      </c>
      <c r="J2" s="64"/>
    </row>
    <row r="3" spans="1:10" ht="54" customHeight="1">
      <c r="A3" s="9" t="s">
        <v>0</v>
      </c>
      <c r="B3" s="10" t="s">
        <v>48</v>
      </c>
      <c r="C3" s="10" t="s">
        <v>49</v>
      </c>
      <c r="D3" s="10" t="s">
        <v>54</v>
      </c>
      <c r="E3" s="10" t="s">
        <v>124</v>
      </c>
      <c r="F3" s="10" t="s">
        <v>70</v>
      </c>
      <c r="G3" s="10" t="s">
        <v>80</v>
      </c>
      <c r="H3" s="10" t="s">
        <v>24</v>
      </c>
      <c r="I3" s="10" t="s">
        <v>34</v>
      </c>
      <c r="J3" s="10" t="s">
        <v>55</v>
      </c>
    </row>
    <row r="4" spans="1:10" ht="18.75" customHeight="1">
      <c r="A4" s="38" t="s">
        <v>18</v>
      </c>
      <c r="B4" s="12">
        <f aca="true" t="shared" si="0" ref="B4:G4">B5+B28</f>
        <v>59737.6</v>
      </c>
      <c r="C4" s="12">
        <f t="shared" si="0"/>
        <v>66222.79999999999</v>
      </c>
      <c r="D4" s="29">
        <f t="shared" si="0"/>
        <v>64154.4</v>
      </c>
      <c r="E4" s="29">
        <f t="shared" si="0"/>
        <v>64154.4</v>
      </c>
      <c r="F4" s="29">
        <f t="shared" si="0"/>
        <v>8825.4</v>
      </c>
      <c r="G4" s="29">
        <f t="shared" si="0"/>
        <v>7987.599999999999</v>
      </c>
      <c r="H4" s="29">
        <f aca="true" t="shared" si="1" ref="H4:H20">F4/B4*100</f>
        <v>14.773609920719949</v>
      </c>
      <c r="I4" s="30">
        <f>F4*100/E4</f>
        <v>13.756499943885377</v>
      </c>
      <c r="J4" s="30">
        <f aca="true" t="shared" si="2" ref="J4:J56">F4/G4*100</f>
        <v>110.48875757424008</v>
      </c>
    </row>
    <row r="5" spans="1:10" ht="17.25" customHeight="1">
      <c r="A5" s="4" t="s">
        <v>14</v>
      </c>
      <c r="B5" s="12">
        <f>B6+B8+B11+B14+B17+B21</f>
        <v>53452</v>
      </c>
      <c r="C5" s="12">
        <f>C6+C8+C11+C14+C17+C21+C27</f>
        <v>57462.99999999999</v>
      </c>
      <c r="D5" s="12">
        <f>D6+D8+D11+D14+D17+D21+D27</f>
        <v>57173.3</v>
      </c>
      <c r="E5" s="12">
        <f>E6+E8+E11+E14+E17+E21+E27</f>
        <v>57173.3</v>
      </c>
      <c r="F5" s="12">
        <f>F6+F8+F11+F14+F17+F21+F27</f>
        <v>7876.6</v>
      </c>
      <c r="G5" s="12">
        <f>G6+G8+G11+G14+G17+G21+G27</f>
        <v>6995.099999999999</v>
      </c>
      <c r="H5" s="12">
        <f t="shared" si="1"/>
        <v>14.735837760981815</v>
      </c>
      <c r="I5" s="11">
        <f aca="true" t="shared" si="3" ref="I5:I62">F5/E5*100</f>
        <v>13.776710457503766</v>
      </c>
      <c r="J5" s="11">
        <f t="shared" si="2"/>
        <v>112.60167831767953</v>
      </c>
    </row>
    <row r="6" spans="1:10" ht="16.5" customHeight="1">
      <c r="A6" s="5" t="s">
        <v>19</v>
      </c>
      <c r="B6" s="13">
        <f aca="true" t="shared" si="4" ref="B6:G6">B7</f>
        <v>40554.9</v>
      </c>
      <c r="C6" s="13">
        <f t="shared" si="4"/>
        <v>40554.9</v>
      </c>
      <c r="D6" s="13">
        <f t="shared" si="4"/>
        <v>40783.5</v>
      </c>
      <c r="E6" s="13">
        <f t="shared" si="4"/>
        <v>40783.5</v>
      </c>
      <c r="F6" s="13">
        <f t="shared" si="4"/>
        <v>5472.2</v>
      </c>
      <c r="G6" s="13">
        <f t="shared" si="4"/>
        <v>4465.9</v>
      </c>
      <c r="H6" s="12">
        <f t="shared" si="1"/>
        <v>13.493314001513996</v>
      </c>
      <c r="I6" s="11">
        <f t="shared" si="3"/>
        <v>13.417681170081035</v>
      </c>
      <c r="J6" s="11">
        <f t="shared" si="2"/>
        <v>122.53297207729685</v>
      </c>
    </row>
    <row r="7" spans="1:10" ht="15" customHeight="1">
      <c r="A7" s="2" t="s">
        <v>1</v>
      </c>
      <c r="B7" s="14">
        <v>40554.9</v>
      </c>
      <c r="C7" s="14">
        <v>40554.9</v>
      </c>
      <c r="D7" s="14">
        <v>40783.5</v>
      </c>
      <c r="E7" s="14">
        <v>40783.5</v>
      </c>
      <c r="F7" s="14">
        <v>5472.2</v>
      </c>
      <c r="G7" s="14">
        <v>4465.9</v>
      </c>
      <c r="H7" s="32">
        <f t="shared" si="1"/>
        <v>13.493314001513996</v>
      </c>
      <c r="I7" s="11">
        <f t="shared" si="3"/>
        <v>13.417681170081035</v>
      </c>
      <c r="J7" s="11">
        <f t="shared" si="2"/>
        <v>122.53297207729685</v>
      </c>
    </row>
    <row r="8" spans="1:10" ht="17.25" customHeight="1">
      <c r="A8" s="5" t="s">
        <v>2</v>
      </c>
      <c r="B8" s="13">
        <f aca="true" t="shared" si="5" ref="B8:G8">B9+B10</f>
        <v>7100</v>
      </c>
      <c r="C8" s="13">
        <f t="shared" si="5"/>
        <v>9288.8</v>
      </c>
      <c r="D8" s="13">
        <f t="shared" si="5"/>
        <v>9790</v>
      </c>
      <c r="E8" s="13">
        <f t="shared" si="5"/>
        <v>9790</v>
      </c>
      <c r="F8" s="13">
        <f t="shared" si="5"/>
        <v>1692.3</v>
      </c>
      <c r="G8" s="13">
        <f t="shared" si="5"/>
        <v>1926.8999999999999</v>
      </c>
      <c r="H8" s="12">
        <f t="shared" si="1"/>
        <v>23.835211267605633</v>
      </c>
      <c r="I8" s="11">
        <f t="shared" si="3"/>
        <v>17.28600612870276</v>
      </c>
      <c r="J8" s="11">
        <f t="shared" si="2"/>
        <v>87.82500389226219</v>
      </c>
    </row>
    <row r="9" spans="1:10" ht="25.5" customHeight="1">
      <c r="A9" s="3" t="s">
        <v>11</v>
      </c>
      <c r="B9" s="15">
        <v>6200</v>
      </c>
      <c r="C9" s="15">
        <v>7700</v>
      </c>
      <c r="D9" s="15">
        <v>7800</v>
      </c>
      <c r="E9" s="15">
        <v>7800</v>
      </c>
      <c r="F9" s="14">
        <v>1687.3</v>
      </c>
      <c r="G9" s="14">
        <v>1693.1</v>
      </c>
      <c r="H9" s="32">
        <f t="shared" si="1"/>
        <v>27.21451612903226</v>
      </c>
      <c r="I9" s="11">
        <f t="shared" si="3"/>
        <v>21.632051282051282</v>
      </c>
      <c r="J9" s="11">
        <f t="shared" si="2"/>
        <v>99.65743311086173</v>
      </c>
    </row>
    <row r="10" spans="1:10" ht="15.75" customHeight="1">
      <c r="A10" s="3" t="s">
        <v>3</v>
      </c>
      <c r="B10" s="15">
        <v>900</v>
      </c>
      <c r="C10" s="15">
        <v>1588.8</v>
      </c>
      <c r="D10" s="15">
        <v>1990</v>
      </c>
      <c r="E10" s="15">
        <v>1990</v>
      </c>
      <c r="F10" s="14">
        <v>5</v>
      </c>
      <c r="G10" s="14">
        <v>233.8</v>
      </c>
      <c r="H10" s="32">
        <f t="shared" si="1"/>
        <v>0.5555555555555556</v>
      </c>
      <c r="I10" s="11">
        <f t="shared" si="3"/>
        <v>0.25125628140703515</v>
      </c>
      <c r="J10" s="11">
        <f t="shared" si="2"/>
        <v>2.1385799828913603</v>
      </c>
    </row>
    <row r="11" spans="1:10" ht="18.75" customHeight="1">
      <c r="A11" s="6" t="s">
        <v>16</v>
      </c>
      <c r="B11" s="13">
        <f aca="true" t="shared" si="6" ref="B11:G11">B12+B13</f>
        <v>3667</v>
      </c>
      <c r="C11" s="13">
        <f t="shared" si="6"/>
        <v>3351.2</v>
      </c>
      <c r="D11" s="13">
        <f t="shared" si="6"/>
        <v>3129.8</v>
      </c>
      <c r="E11" s="13">
        <f t="shared" si="6"/>
        <v>3129.8</v>
      </c>
      <c r="F11" s="13">
        <f t="shared" si="6"/>
        <v>425.3</v>
      </c>
      <c r="G11" s="13">
        <f t="shared" si="6"/>
        <v>340.90000000000003</v>
      </c>
      <c r="H11" s="12">
        <f t="shared" si="1"/>
        <v>11.598036542132533</v>
      </c>
      <c r="I11" s="11">
        <f t="shared" si="3"/>
        <v>13.588727714230942</v>
      </c>
      <c r="J11" s="11">
        <f t="shared" si="2"/>
        <v>124.75799354649457</v>
      </c>
    </row>
    <row r="12" spans="1:10" ht="15.75" customHeight="1">
      <c r="A12" s="3" t="s">
        <v>47</v>
      </c>
      <c r="B12" s="15">
        <v>845</v>
      </c>
      <c r="C12" s="15">
        <v>890.3</v>
      </c>
      <c r="D12" s="15"/>
      <c r="E12" s="15"/>
      <c r="F12" s="14">
        <v>16.7</v>
      </c>
      <c r="G12" s="14">
        <v>6.3</v>
      </c>
      <c r="H12" s="32">
        <f t="shared" si="1"/>
        <v>1.9763313609467454</v>
      </c>
      <c r="I12" s="11"/>
      <c r="J12" s="11" t="s">
        <v>125</v>
      </c>
    </row>
    <row r="13" spans="1:10" ht="15.75" customHeight="1">
      <c r="A13" s="3" t="s">
        <v>17</v>
      </c>
      <c r="B13" s="15">
        <v>2822</v>
      </c>
      <c r="C13" s="15">
        <v>2460.9</v>
      </c>
      <c r="D13" s="15">
        <v>3129.8</v>
      </c>
      <c r="E13" s="15">
        <v>3129.8</v>
      </c>
      <c r="F13" s="14">
        <v>408.6</v>
      </c>
      <c r="G13" s="14">
        <v>334.6</v>
      </c>
      <c r="H13" s="32">
        <f t="shared" si="1"/>
        <v>14.47909284195606</v>
      </c>
      <c r="I13" s="11">
        <f t="shared" si="3"/>
        <v>13.05514729375679</v>
      </c>
      <c r="J13" s="11">
        <f t="shared" si="2"/>
        <v>122.11595935445307</v>
      </c>
    </row>
    <row r="14" spans="1:10" ht="38.25">
      <c r="A14" s="6" t="s">
        <v>12</v>
      </c>
      <c r="B14" s="16">
        <f aca="true" t="shared" si="7" ref="B14:G14">B15+B16</f>
        <v>180.1</v>
      </c>
      <c r="C14" s="16">
        <f t="shared" si="7"/>
        <v>405.6</v>
      </c>
      <c r="D14" s="16">
        <f t="shared" si="7"/>
        <v>270</v>
      </c>
      <c r="E14" s="16">
        <f t="shared" si="7"/>
        <v>270</v>
      </c>
      <c r="F14" s="16">
        <f t="shared" si="7"/>
        <v>50.4</v>
      </c>
      <c r="G14" s="16">
        <f t="shared" si="7"/>
        <v>6.6</v>
      </c>
      <c r="H14" s="12">
        <f t="shared" si="1"/>
        <v>27.984453081621318</v>
      </c>
      <c r="I14" s="11">
        <f t="shared" si="3"/>
        <v>18.666666666666668</v>
      </c>
      <c r="J14" s="11" t="s">
        <v>125</v>
      </c>
    </row>
    <row r="15" spans="1:10" ht="37.5" customHeight="1">
      <c r="A15" s="3" t="s">
        <v>4</v>
      </c>
      <c r="B15" s="15">
        <v>177.1</v>
      </c>
      <c r="C15" s="15">
        <v>405.6</v>
      </c>
      <c r="D15" s="15">
        <v>270</v>
      </c>
      <c r="E15" s="15">
        <v>270</v>
      </c>
      <c r="F15" s="14">
        <v>50.4</v>
      </c>
      <c r="G15" s="14">
        <v>6.6</v>
      </c>
      <c r="H15" s="32">
        <f t="shared" si="1"/>
        <v>28.458498023715418</v>
      </c>
      <c r="I15" s="65">
        <f t="shared" si="3"/>
        <v>18.666666666666668</v>
      </c>
      <c r="J15" s="65" t="s">
        <v>125</v>
      </c>
    </row>
    <row r="16" spans="1:10" ht="25.5" customHeight="1">
      <c r="A16" s="3" t="s">
        <v>5</v>
      </c>
      <c r="B16" s="15">
        <v>3</v>
      </c>
      <c r="C16" s="15">
        <v>0</v>
      </c>
      <c r="D16" s="15"/>
      <c r="E16" s="15"/>
      <c r="F16" s="14">
        <v>0</v>
      </c>
      <c r="G16" s="14">
        <v>0</v>
      </c>
      <c r="H16" s="32">
        <f t="shared" si="1"/>
        <v>0</v>
      </c>
      <c r="I16" s="11"/>
      <c r="J16" s="11"/>
    </row>
    <row r="17" spans="1:10" ht="15" customHeight="1">
      <c r="A17" s="6" t="s">
        <v>36</v>
      </c>
      <c r="B17" s="13">
        <f>B18+B19+B20</f>
        <v>1950</v>
      </c>
      <c r="C17" s="13">
        <v>3840.5</v>
      </c>
      <c r="D17" s="13">
        <f>D18+D19+D20</f>
        <v>3200</v>
      </c>
      <c r="E17" s="13">
        <f>E18+E19+E20</f>
        <v>3200</v>
      </c>
      <c r="F17" s="13">
        <f>F18+F19+F20</f>
        <v>236.10000000000002</v>
      </c>
      <c r="G17" s="13">
        <f>G18+G20+G19</f>
        <v>254.5</v>
      </c>
      <c r="H17" s="12">
        <f t="shared" si="1"/>
        <v>12.107692307692307</v>
      </c>
      <c r="I17" s="11">
        <f t="shared" si="3"/>
        <v>7.378125000000001</v>
      </c>
      <c r="J17" s="11">
        <f t="shared" si="2"/>
        <v>92.77013752455797</v>
      </c>
    </row>
    <row r="18" spans="1:10" ht="40.5" customHeight="1">
      <c r="A18" s="3" t="s">
        <v>50</v>
      </c>
      <c r="B18" s="15">
        <v>750</v>
      </c>
      <c r="C18" s="15">
        <v>740</v>
      </c>
      <c r="D18" s="15">
        <v>700</v>
      </c>
      <c r="E18" s="15">
        <v>700</v>
      </c>
      <c r="F18" s="14">
        <v>99.5</v>
      </c>
      <c r="G18" s="14">
        <v>107</v>
      </c>
      <c r="H18" s="32">
        <f t="shared" si="1"/>
        <v>13.266666666666666</v>
      </c>
      <c r="I18" s="11">
        <f t="shared" si="3"/>
        <v>14.214285714285715</v>
      </c>
      <c r="J18" s="11">
        <f t="shared" si="2"/>
        <v>92.99065420560748</v>
      </c>
    </row>
    <row r="19" spans="1:10" ht="23.25" customHeight="1">
      <c r="A19" s="3" t="s">
        <v>35</v>
      </c>
      <c r="B19" s="15"/>
      <c r="C19" s="15">
        <v>454.8</v>
      </c>
      <c r="D19" s="15"/>
      <c r="E19" s="15"/>
      <c r="F19" s="14">
        <v>33.4</v>
      </c>
      <c r="G19" s="14">
        <v>68</v>
      </c>
      <c r="H19" s="32"/>
      <c r="I19" s="11"/>
      <c r="J19" s="11">
        <f t="shared" si="2"/>
        <v>49.11764705882353</v>
      </c>
    </row>
    <row r="20" spans="1:10" ht="26.25" customHeight="1">
      <c r="A20" s="3" t="s">
        <v>13</v>
      </c>
      <c r="B20" s="15">
        <v>1200</v>
      </c>
      <c r="C20" s="15">
        <v>2645.7</v>
      </c>
      <c r="D20" s="15">
        <v>2500</v>
      </c>
      <c r="E20" s="15">
        <v>2500</v>
      </c>
      <c r="F20" s="14">
        <v>103.2</v>
      </c>
      <c r="G20" s="14">
        <v>79.5</v>
      </c>
      <c r="H20" s="32">
        <f t="shared" si="1"/>
        <v>8.600000000000001</v>
      </c>
      <c r="I20" s="11">
        <f t="shared" si="3"/>
        <v>4.128</v>
      </c>
      <c r="J20" s="11">
        <f t="shared" si="2"/>
        <v>129.81132075471697</v>
      </c>
    </row>
    <row r="21" spans="1:10" ht="24.75" customHeight="1" hidden="1">
      <c r="A21" s="6" t="s">
        <v>21</v>
      </c>
      <c r="B21" s="16"/>
      <c r="C21" s="16"/>
      <c r="D21" s="16"/>
      <c r="E21" s="16"/>
      <c r="F21" s="13"/>
      <c r="G21" s="13"/>
      <c r="H21" s="12"/>
      <c r="I21" s="11" t="e">
        <f t="shared" si="3"/>
        <v>#DIV/0!</v>
      </c>
      <c r="J21" s="11" t="e">
        <f t="shared" si="2"/>
        <v>#DIV/0!</v>
      </c>
    </row>
    <row r="22" spans="1:10" ht="26.25" customHeight="1" hidden="1">
      <c r="A22" s="3" t="s">
        <v>25</v>
      </c>
      <c r="B22" s="15"/>
      <c r="C22" s="15"/>
      <c r="D22" s="15"/>
      <c r="E22" s="15"/>
      <c r="F22" s="14"/>
      <c r="G22" s="14"/>
      <c r="H22" s="12"/>
      <c r="I22" s="11" t="e">
        <f t="shared" si="3"/>
        <v>#DIV/0!</v>
      </c>
      <c r="J22" s="11" t="e">
        <f t="shared" si="2"/>
        <v>#DIV/0!</v>
      </c>
    </row>
    <row r="23" spans="1:10" ht="25.5" hidden="1">
      <c r="A23" s="3" t="s">
        <v>30</v>
      </c>
      <c r="B23" s="15"/>
      <c r="C23" s="15"/>
      <c r="D23" s="15"/>
      <c r="E23" s="15"/>
      <c r="F23" s="14"/>
      <c r="G23" s="14"/>
      <c r="H23" s="12"/>
      <c r="I23" s="11" t="e">
        <f t="shared" si="3"/>
        <v>#DIV/0!</v>
      </c>
      <c r="J23" s="11" t="e">
        <f t="shared" si="2"/>
        <v>#DIV/0!</v>
      </c>
    </row>
    <row r="24" spans="1:10" ht="13.5" customHeight="1" hidden="1">
      <c r="A24" s="3" t="s">
        <v>6</v>
      </c>
      <c r="B24" s="15"/>
      <c r="C24" s="15"/>
      <c r="D24" s="15"/>
      <c r="E24" s="15"/>
      <c r="F24" s="14"/>
      <c r="G24" s="14"/>
      <c r="H24" s="12"/>
      <c r="I24" s="11" t="e">
        <f t="shared" si="3"/>
        <v>#DIV/0!</v>
      </c>
      <c r="J24" s="11" t="e">
        <f t="shared" si="2"/>
        <v>#DIV/0!</v>
      </c>
    </row>
    <row r="25" spans="1:10" ht="12.75" hidden="1">
      <c r="A25" s="8" t="s">
        <v>23</v>
      </c>
      <c r="B25" s="18"/>
      <c r="C25" s="18"/>
      <c r="D25" s="18"/>
      <c r="E25" s="18"/>
      <c r="F25" s="17"/>
      <c r="G25" s="17"/>
      <c r="H25" s="12"/>
      <c r="I25" s="11" t="e">
        <f t="shared" si="3"/>
        <v>#DIV/0!</v>
      </c>
      <c r="J25" s="11" t="e">
        <f t="shared" si="2"/>
        <v>#DIV/0!</v>
      </c>
    </row>
    <row r="26" spans="1:10" ht="27" customHeight="1" hidden="1">
      <c r="A26" s="8" t="s">
        <v>27</v>
      </c>
      <c r="B26" s="18"/>
      <c r="C26" s="18"/>
      <c r="D26" s="18"/>
      <c r="E26" s="18"/>
      <c r="F26" s="17"/>
      <c r="G26" s="17"/>
      <c r="H26" s="12"/>
      <c r="I26" s="11" t="e">
        <f t="shared" si="3"/>
        <v>#DIV/0!</v>
      </c>
      <c r="J26" s="11" t="e">
        <f t="shared" si="2"/>
        <v>#DIV/0!</v>
      </c>
    </row>
    <row r="27" spans="1:10" ht="48">
      <c r="A27" s="24" t="s">
        <v>41</v>
      </c>
      <c r="B27" s="31"/>
      <c r="C27" s="31">
        <v>22</v>
      </c>
      <c r="D27" s="31"/>
      <c r="E27" s="31"/>
      <c r="F27" s="13">
        <v>0.3</v>
      </c>
      <c r="G27" s="26">
        <v>0.3</v>
      </c>
      <c r="H27" s="12"/>
      <c r="I27" s="11"/>
      <c r="J27" s="11">
        <f t="shared" si="2"/>
        <v>100</v>
      </c>
    </row>
    <row r="28" spans="1:10" ht="16.5" customHeight="1">
      <c r="A28" s="7" t="s">
        <v>15</v>
      </c>
      <c r="B28" s="12">
        <f aca="true" t="shared" si="8" ref="B28:G28">B29+B34+B36+B38+B42+B43</f>
        <v>6285.6</v>
      </c>
      <c r="C28" s="12">
        <f t="shared" si="8"/>
        <v>8759.8</v>
      </c>
      <c r="D28" s="12">
        <f t="shared" si="8"/>
        <v>6981.1</v>
      </c>
      <c r="E28" s="12">
        <f t="shared" si="8"/>
        <v>6981.1</v>
      </c>
      <c r="F28" s="12">
        <f t="shared" si="8"/>
        <v>948.8</v>
      </c>
      <c r="G28" s="12">
        <f t="shared" si="8"/>
        <v>992.5000000000001</v>
      </c>
      <c r="H28" s="12">
        <f aca="true" t="shared" si="9" ref="H28:H42">F28/B28*100</f>
        <v>15.094819905816466</v>
      </c>
      <c r="I28" s="11">
        <f t="shared" si="3"/>
        <v>13.590981363968426</v>
      </c>
      <c r="J28" s="11">
        <f t="shared" si="2"/>
        <v>95.59697732997479</v>
      </c>
    </row>
    <row r="29" spans="1:10" ht="29.25" customHeight="1">
      <c r="A29" s="6" t="s">
        <v>20</v>
      </c>
      <c r="B29" s="16">
        <f aca="true" t="shared" si="10" ref="B29:G29">B30+B31+B32+B33</f>
        <v>2141.5</v>
      </c>
      <c r="C29" s="16">
        <f t="shared" si="10"/>
        <v>2199.1</v>
      </c>
      <c r="D29" s="16">
        <f t="shared" si="10"/>
        <v>2305.1</v>
      </c>
      <c r="E29" s="16">
        <f t="shared" si="10"/>
        <v>2305.1</v>
      </c>
      <c r="F29" s="16">
        <f t="shared" si="10"/>
        <v>200.60000000000002</v>
      </c>
      <c r="G29" s="16">
        <f t="shared" si="10"/>
        <v>483.20000000000005</v>
      </c>
      <c r="H29" s="12">
        <f t="shared" si="9"/>
        <v>9.367265935092226</v>
      </c>
      <c r="I29" s="11">
        <f t="shared" si="3"/>
        <v>8.70244241030758</v>
      </c>
      <c r="J29" s="11">
        <f t="shared" si="2"/>
        <v>41.514900662251655</v>
      </c>
    </row>
    <row r="30" spans="1:10" ht="40.5" customHeight="1">
      <c r="A30" s="22" t="s">
        <v>31</v>
      </c>
      <c r="B30" s="15">
        <v>20</v>
      </c>
      <c r="C30" s="15">
        <v>0</v>
      </c>
      <c r="D30" s="15"/>
      <c r="E30" s="15"/>
      <c r="F30" s="14"/>
      <c r="G30" s="14"/>
      <c r="H30" s="32">
        <f t="shared" si="9"/>
        <v>0</v>
      </c>
      <c r="I30" s="11"/>
      <c r="J30" s="11"/>
    </row>
    <row r="31" spans="1:10" ht="38.25">
      <c r="A31" s="22" t="s">
        <v>37</v>
      </c>
      <c r="B31" s="15">
        <v>1794</v>
      </c>
      <c r="C31" s="15">
        <v>1863.4</v>
      </c>
      <c r="D31" s="15">
        <v>1950</v>
      </c>
      <c r="E31" s="15">
        <v>1950</v>
      </c>
      <c r="F31" s="14">
        <v>168.3</v>
      </c>
      <c r="G31" s="14">
        <v>390.5</v>
      </c>
      <c r="H31" s="32">
        <f t="shared" si="9"/>
        <v>9.381270903010035</v>
      </c>
      <c r="I31" s="11">
        <f t="shared" si="3"/>
        <v>8.63076923076923</v>
      </c>
      <c r="J31" s="11">
        <f t="shared" si="2"/>
        <v>43.098591549295776</v>
      </c>
    </row>
    <row r="32" spans="1:10" ht="52.5" customHeight="1">
      <c r="A32" s="22" t="s">
        <v>38</v>
      </c>
      <c r="B32" s="15">
        <v>327.5</v>
      </c>
      <c r="C32" s="15">
        <v>266.7</v>
      </c>
      <c r="D32" s="15">
        <v>305.1</v>
      </c>
      <c r="E32" s="15">
        <v>305.1</v>
      </c>
      <c r="F32" s="14">
        <v>32.3</v>
      </c>
      <c r="G32" s="14">
        <v>23.3</v>
      </c>
      <c r="H32" s="32">
        <f t="shared" si="9"/>
        <v>9.862595419847327</v>
      </c>
      <c r="I32" s="11">
        <f t="shared" si="3"/>
        <v>10.586692887577842</v>
      </c>
      <c r="J32" s="11">
        <f t="shared" si="2"/>
        <v>138.62660944206007</v>
      </c>
    </row>
    <row r="33" spans="1:10" ht="36" customHeight="1">
      <c r="A33" s="22" t="s">
        <v>53</v>
      </c>
      <c r="B33" s="15"/>
      <c r="C33" s="15">
        <v>69</v>
      </c>
      <c r="D33" s="15">
        <v>50</v>
      </c>
      <c r="E33" s="15">
        <v>50</v>
      </c>
      <c r="F33" s="14">
        <v>0</v>
      </c>
      <c r="G33" s="14">
        <v>69.4</v>
      </c>
      <c r="H33" s="32"/>
      <c r="I33" s="11"/>
      <c r="J33" s="11">
        <f t="shared" si="2"/>
        <v>0</v>
      </c>
    </row>
    <row r="34" spans="1:10" ht="30" customHeight="1">
      <c r="A34" s="6" t="s">
        <v>7</v>
      </c>
      <c r="B34" s="16">
        <f aca="true" t="shared" si="11" ref="B34:G34">B35</f>
        <v>154.1</v>
      </c>
      <c r="C34" s="16">
        <f t="shared" si="11"/>
        <v>871.1</v>
      </c>
      <c r="D34" s="16">
        <f t="shared" si="11"/>
        <v>900</v>
      </c>
      <c r="E34" s="16">
        <f t="shared" si="11"/>
        <v>900</v>
      </c>
      <c r="F34" s="16">
        <f t="shared" si="11"/>
        <v>68.9</v>
      </c>
      <c r="G34" s="16">
        <f t="shared" si="11"/>
        <v>83.7</v>
      </c>
      <c r="H34" s="12">
        <f t="shared" si="9"/>
        <v>44.71122647631409</v>
      </c>
      <c r="I34" s="11">
        <f t="shared" si="3"/>
        <v>7.655555555555556</v>
      </c>
      <c r="J34" s="11">
        <f t="shared" si="2"/>
        <v>82.31780167264039</v>
      </c>
    </row>
    <row r="35" spans="1:10" ht="25.5" customHeight="1">
      <c r="A35" s="3" t="s">
        <v>8</v>
      </c>
      <c r="B35" s="15">
        <v>154.1</v>
      </c>
      <c r="C35" s="15">
        <v>871.1</v>
      </c>
      <c r="D35" s="15">
        <v>900</v>
      </c>
      <c r="E35" s="15">
        <v>900</v>
      </c>
      <c r="F35" s="14">
        <v>68.9</v>
      </c>
      <c r="G35" s="14">
        <v>83.7</v>
      </c>
      <c r="H35" s="32">
        <f t="shared" si="9"/>
        <v>44.71122647631409</v>
      </c>
      <c r="I35" s="11">
        <f t="shared" si="3"/>
        <v>7.655555555555556</v>
      </c>
      <c r="J35" s="11">
        <f t="shared" si="2"/>
        <v>82.31780167264039</v>
      </c>
    </row>
    <row r="36" spans="1:10" ht="24" customHeight="1">
      <c r="A36" s="33" t="s">
        <v>28</v>
      </c>
      <c r="B36" s="23"/>
      <c r="C36" s="23">
        <f>C37</f>
        <v>58</v>
      </c>
      <c r="D36" s="23"/>
      <c r="E36" s="23"/>
      <c r="F36" s="12">
        <f>F37</f>
        <v>0</v>
      </c>
      <c r="G36" s="23">
        <f>G37</f>
        <v>0</v>
      </c>
      <c r="H36" s="12"/>
      <c r="I36" s="11"/>
      <c r="J36" s="11"/>
    </row>
    <row r="37" spans="1:10" ht="49.5" customHeight="1">
      <c r="A37" s="8" t="s">
        <v>29</v>
      </c>
      <c r="B37" s="15"/>
      <c r="C37" s="15">
        <v>58</v>
      </c>
      <c r="D37" s="15"/>
      <c r="E37" s="15"/>
      <c r="F37" s="14">
        <v>0</v>
      </c>
      <c r="G37" s="14">
        <v>0</v>
      </c>
      <c r="H37" s="12"/>
      <c r="I37" s="11"/>
      <c r="J37" s="11"/>
    </row>
    <row r="38" spans="1:10" ht="37.5" customHeight="1">
      <c r="A38" s="6" t="s">
        <v>22</v>
      </c>
      <c r="B38" s="16">
        <f>B39+B41+B40</f>
        <v>1110</v>
      </c>
      <c r="C38" s="16">
        <f>C39+C41+C40</f>
        <v>2751.6</v>
      </c>
      <c r="D38" s="16">
        <v>576</v>
      </c>
      <c r="E38" s="16">
        <v>576</v>
      </c>
      <c r="F38" s="16">
        <f>F39+F41+F40</f>
        <v>161.4</v>
      </c>
      <c r="G38" s="16">
        <f>G40+G41</f>
        <v>5.5</v>
      </c>
      <c r="H38" s="12">
        <f t="shared" si="9"/>
        <v>14.540540540540542</v>
      </c>
      <c r="I38" s="11">
        <f t="shared" si="3"/>
        <v>28.020833333333332</v>
      </c>
      <c r="J38" s="11">
        <f t="shared" si="2"/>
        <v>2934.545454545455</v>
      </c>
    </row>
    <row r="39" spans="1:10" ht="35.25" customHeight="1" hidden="1">
      <c r="A39" s="22" t="s">
        <v>32</v>
      </c>
      <c r="B39" s="18"/>
      <c r="C39" s="18"/>
      <c r="D39" s="18"/>
      <c r="E39" s="18"/>
      <c r="F39" s="15"/>
      <c r="G39" s="16"/>
      <c r="H39" s="12" t="e">
        <f t="shared" si="9"/>
        <v>#DIV/0!</v>
      </c>
      <c r="I39" s="11" t="e">
        <f t="shared" si="3"/>
        <v>#DIV/0!</v>
      </c>
      <c r="J39" s="11" t="e">
        <f t="shared" si="2"/>
        <v>#DIV/0!</v>
      </c>
    </row>
    <row r="40" spans="1:10" ht="38.25">
      <c r="A40" s="22" t="s">
        <v>32</v>
      </c>
      <c r="B40" s="18">
        <v>50</v>
      </c>
      <c r="C40" s="18">
        <v>71</v>
      </c>
      <c r="D40" s="18">
        <v>150</v>
      </c>
      <c r="E40" s="18">
        <v>150</v>
      </c>
      <c r="F40" s="15">
        <v>0</v>
      </c>
      <c r="G40" s="25">
        <v>0</v>
      </c>
      <c r="H40" s="32"/>
      <c r="I40" s="11">
        <f t="shared" si="3"/>
        <v>0</v>
      </c>
      <c r="J40" s="11"/>
    </row>
    <row r="41" spans="1:10" ht="38.25">
      <c r="A41" s="22" t="s">
        <v>33</v>
      </c>
      <c r="B41" s="15">
        <v>1060</v>
      </c>
      <c r="C41" s="15">
        <v>2680.6</v>
      </c>
      <c r="D41" s="15">
        <v>426</v>
      </c>
      <c r="E41" s="15">
        <v>426</v>
      </c>
      <c r="F41" s="14">
        <v>161.4</v>
      </c>
      <c r="G41" s="14">
        <v>5.5</v>
      </c>
      <c r="H41" s="32">
        <f t="shared" si="9"/>
        <v>15.226415094339623</v>
      </c>
      <c r="I41" s="11">
        <f t="shared" si="3"/>
        <v>37.88732394366197</v>
      </c>
      <c r="J41" s="11" t="s">
        <v>125</v>
      </c>
    </row>
    <row r="42" spans="1:10" ht="15" customHeight="1">
      <c r="A42" s="6" t="s">
        <v>39</v>
      </c>
      <c r="B42" s="16">
        <v>2880</v>
      </c>
      <c r="C42" s="16">
        <v>2880</v>
      </c>
      <c r="D42" s="16">
        <v>3200</v>
      </c>
      <c r="E42" s="16">
        <v>3200</v>
      </c>
      <c r="F42" s="13">
        <v>517.9</v>
      </c>
      <c r="G42" s="13">
        <v>409.7</v>
      </c>
      <c r="H42" s="12">
        <f t="shared" si="9"/>
        <v>17.98263888888889</v>
      </c>
      <c r="I42" s="11">
        <f t="shared" si="3"/>
        <v>16.184375</v>
      </c>
      <c r="J42" s="11">
        <f t="shared" si="2"/>
        <v>126.40956797656821</v>
      </c>
    </row>
    <row r="43" spans="1:10" ht="16.5" customHeight="1">
      <c r="A43" s="6" t="s">
        <v>9</v>
      </c>
      <c r="B43" s="16"/>
      <c r="C43" s="16"/>
      <c r="D43" s="16"/>
      <c r="E43" s="16"/>
      <c r="F43" s="13">
        <v>0</v>
      </c>
      <c r="G43" s="13">
        <v>10.4</v>
      </c>
      <c r="H43" s="12"/>
      <c r="I43" s="11"/>
      <c r="J43" s="11">
        <f t="shared" si="2"/>
        <v>0</v>
      </c>
    </row>
    <row r="44" spans="1:10" ht="42.75" customHeight="1">
      <c r="A44" s="6" t="s">
        <v>51</v>
      </c>
      <c r="B44" s="16">
        <v>19366.5</v>
      </c>
      <c r="C44" s="16">
        <v>21600</v>
      </c>
      <c r="D44" s="16"/>
      <c r="E44" s="16"/>
      <c r="F44" s="13">
        <v>0</v>
      </c>
      <c r="G44" s="13">
        <v>1533.1</v>
      </c>
      <c r="H44" s="12">
        <f>F44/B44*100</f>
        <v>0</v>
      </c>
      <c r="I44" s="11"/>
      <c r="J44" s="11">
        <f t="shared" si="2"/>
        <v>0</v>
      </c>
    </row>
    <row r="45" spans="1:10" ht="23.25" customHeight="1">
      <c r="A45" s="27" t="s">
        <v>43</v>
      </c>
      <c r="B45" s="28">
        <f aca="true" t="shared" si="12" ref="B45:G45">B4+B44</f>
        <v>79104.1</v>
      </c>
      <c r="C45" s="28">
        <f t="shared" si="12"/>
        <v>87822.79999999999</v>
      </c>
      <c r="D45" s="28">
        <f t="shared" si="12"/>
        <v>64154.4</v>
      </c>
      <c r="E45" s="28">
        <f t="shared" si="12"/>
        <v>64154.4</v>
      </c>
      <c r="F45" s="28">
        <f t="shared" si="12"/>
        <v>8825.4</v>
      </c>
      <c r="G45" s="28">
        <f t="shared" si="12"/>
        <v>9520.699999999999</v>
      </c>
      <c r="H45" s="29">
        <f>F45/B45*100</f>
        <v>11.156690993260778</v>
      </c>
      <c r="I45" s="30">
        <f t="shared" si="3"/>
        <v>13.756499943885375</v>
      </c>
      <c r="J45" s="30">
        <f t="shared" si="2"/>
        <v>92.6969655592551</v>
      </c>
    </row>
    <row r="46" spans="1:10" ht="28.5" customHeight="1">
      <c r="A46" s="6" t="s">
        <v>42</v>
      </c>
      <c r="B46" s="13">
        <f>B47+B48+B49+B56+B73</f>
        <v>186375</v>
      </c>
      <c r="C46" s="13">
        <f>C47+C48+C49+C56+C73</f>
        <v>219005.7</v>
      </c>
      <c r="D46" s="13">
        <f>D47+D48+D49+D56+D73</f>
        <v>220453.6</v>
      </c>
      <c r="E46" s="13">
        <f>E47+E48+E49+E56+E73</f>
        <v>209185.69999999998</v>
      </c>
      <c r="F46" s="13">
        <f>F47+F48+F49+F56+F73+F76</f>
        <v>27320.699999999997</v>
      </c>
      <c r="G46" s="13">
        <f>G47+G48+G49+G56+G73+G76</f>
        <v>23201.5</v>
      </c>
      <c r="H46" s="12">
        <f>F46/B46*100</f>
        <v>14.658993963782693</v>
      </c>
      <c r="I46" s="11">
        <f t="shared" si="3"/>
        <v>13.060500789489913</v>
      </c>
      <c r="J46" s="11">
        <f t="shared" si="2"/>
        <v>117.75402452427643</v>
      </c>
    </row>
    <row r="47" spans="1:10" ht="40.5" customHeight="1">
      <c r="A47" s="34" t="s">
        <v>52</v>
      </c>
      <c r="B47" s="31">
        <v>63383</v>
      </c>
      <c r="C47" s="31">
        <v>63383</v>
      </c>
      <c r="D47" s="31">
        <v>65046.3</v>
      </c>
      <c r="E47" s="31">
        <v>43120.5</v>
      </c>
      <c r="F47" s="12">
        <v>6672.6</v>
      </c>
      <c r="G47" s="23">
        <v>8476.5</v>
      </c>
      <c r="H47" s="32">
        <f>F47/B47*100</f>
        <v>10.527428490289195</v>
      </c>
      <c r="I47" s="11">
        <f t="shared" si="3"/>
        <v>15.47431036282047</v>
      </c>
      <c r="J47" s="11">
        <f t="shared" si="2"/>
        <v>78.71881082994162</v>
      </c>
    </row>
    <row r="48" spans="1:10" ht="30.75" customHeight="1">
      <c r="A48" s="34" t="s">
        <v>44</v>
      </c>
      <c r="B48" s="31"/>
      <c r="C48" s="31"/>
      <c r="D48" s="31">
        <v>6264.7</v>
      </c>
      <c r="E48" s="31">
        <v>6154.4</v>
      </c>
      <c r="F48" s="23">
        <v>1025.8</v>
      </c>
      <c r="G48" s="14">
        <v>0</v>
      </c>
      <c r="H48" s="12"/>
      <c r="I48" s="11">
        <f t="shared" si="3"/>
        <v>16.667749902508774</v>
      </c>
      <c r="J48" s="11"/>
    </row>
    <row r="49" spans="1:10" ht="39" customHeight="1">
      <c r="A49" s="21" t="s">
        <v>40</v>
      </c>
      <c r="B49" s="31">
        <v>10967</v>
      </c>
      <c r="C49" s="31">
        <v>32056</v>
      </c>
      <c r="D49" s="31">
        <v>22742.2</v>
      </c>
      <c r="E49" s="31">
        <f>E50+E51+E52</f>
        <v>28816.7</v>
      </c>
      <c r="F49" s="31">
        <f>F50+F51+F52</f>
        <v>158</v>
      </c>
      <c r="G49" s="14">
        <v>0</v>
      </c>
      <c r="H49" s="32">
        <f>F49/B49*100</f>
        <v>1.4406856934439682</v>
      </c>
      <c r="I49" s="11">
        <f t="shared" si="3"/>
        <v>0.5482931772201536</v>
      </c>
      <c r="J49" s="11"/>
    </row>
    <row r="50" spans="1:10" ht="30.75" customHeight="1">
      <c r="A50" s="22" t="s">
        <v>82</v>
      </c>
      <c r="B50" s="15"/>
      <c r="C50" s="15"/>
      <c r="D50" s="15">
        <v>2095</v>
      </c>
      <c r="E50" s="15">
        <v>4399.5</v>
      </c>
      <c r="F50" s="14">
        <v>0</v>
      </c>
      <c r="G50" s="14"/>
      <c r="H50" s="32"/>
      <c r="I50" s="11"/>
      <c r="J50" s="11"/>
    </row>
    <row r="51" spans="1:10" ht="31.5" customHeight="1">
      <c r="A51" s="22" t="s">
        <v>81</v>
      </c>
      <c r="B51" s="15"/>
      <c r="C51" s="15"/>
      <c r="D51" s="15">
        <v>0</v>
      </c>
      <c r="E51" s="15">
        <v>3770</v>
      </c>
      <c r="F51" s="14">
        <v>0</v>
      </c>
      <c r="G51" s="14"/>
      <c r="H51" s="32"/>
      <c r="I51" s="11"/>
      <c r="J51" s="11"/>
    </row>
    <row r="52" spans="1:10" ht="21" customHeight="1">
      <c r="A52" s="22" t="s">
        <v>57</v>
      </c>
      <c r="B52" s="15"/>
      <c r="C52" s="15"/>
      <c r="D52" s="15">
        <v>20647.2</v>
      </c>
      <c r="E52" s="15">
        <v>20647.2</v>
      </c>
      <c r="F52" s="14">
        <v>158</v>
      </c>
      <c r="G52" s="14"/>
      <c r="H52" s="32"/>
      <c r="I52" s="11">
        <f t="shared" si="3"/>
        <v>0.7652369328528807</v>
      </c>
      <c r="J52" s="11"/>
    </row>
    <row r="53" spans="1:10" ht="21" customHeight="1">
      <c r="A53" s="22" t="s">
        <v>68</v>
      </c>
      <c r="B53" s="15"/>
      <c r="C53" s="15"/>
      <c r="D53" s="15"/>
      <c r="E53" s="15"/>
      <c r="F53" s="14"/>
      <c r="G53" s="14"/>
      <c r="H53" s="32"/>
      <c r="I53" s="11"/>
      <c r="J53" s="11"/>
    </row>
    <row r="54" spans="1:10" ht="21" customHeight="1">
      <c r="A54" s="35" t="s">
        <v>71</v>
      </c>
      <c r="B54" s="25"/>
      <c r="C54" s="25"/>
      <c r="D54" s="25">
        <v>18248.7</v>
      </c>
      <c r="E54" s="25">
        <v>18248.7</v>
      </c>
      <c r="F54" s="14">
        <v>158</v>
      </c>
      <c r="G54" s="14"/>
      <c r="H54" s="32"/>
      <c r="I54" s="11">
        <f t="shared" si="3"/>
        <v>0.8658150991577481</v>
      </c>
      <c r="J54" s="11"/>
    </row>
    <row r="55" spans="1:10" ht="21" customHeight="1">
      <c r="A55" s="35" t="s">
        <v>72</v>
      </c>
      <c r="B55" s="25"/>
      <c r="C55" s="25"/>
      <c r="D55" s="25">
        <v>2398.5</v>
      </c>
      <c r="E55" s="25">
        <v>2398.5</v>
      </c>
      <c r="F55" s="14"/>
      <c r="G55" s="14"/>
      <c r="H55" s="32"/>
      <c r="I55" s="11">
        <f t="shared" si="3"/>
        <v>0</v>
      </c>
      <c r="J55" s="11"/>
    </row>
    <row r="56" spans="1:12" ht="24.75" customHeight="1">
      <c r="A56" s="34" t="s">
        <v>45</v>
      </c>
      <c r="B56" s="31">
        <v>109811.9</v>
      </c>
      <c r="C56" s="31">
        <v>119606.5</v>
      </c>
      <c r="D56" s="31">
        <f>D57+D58+D59+D60+D61+D62+D70+D71+D72</f>
        <v>126365.8</v>
      </c>
      <c r="E56" s="31">
        <f>E57+E58+E59+E60+E61+E62+E70+E71+E72</f>
        <v>131022.19999999998</v>
      </c>
      <c r="F56" s="31">
        <f>F57+F58+F59+F60+F61+F62+F70+F71+F72</f>
        <v>20964.1</v>
      </c>
      <c r="G56" s="23">
        <v>14725</v>
      </c>
      <c r="H56" s="32">
        <f>F56/B56*100</f>
        <v>19.090918197390263</v>
      </c>
      <c r="I56" s="11">
        <f t="shared" si="3"/>
        <v>16.000418249731727</v>
      </c>
      <c r="J56" s="11">
        <f t="shared" si="2"/>
        <v>142.37079796264857</v>
      </c>
      <c r="L56" s="37"/>
    </row>
    <row r="57" spans="1:10" ht="18.75" customHeight="1">
      <c r="A57" s="22" t="s">
        <v>58</v>
      </c>
      <c r="B57" s="15"/>
      <c r="C57" s="15"/>
      <c r="D57" s="15">
        <v>0</v>
      </c>
      <c r="E57" s="15">
        <v>175.4</v>
      </c>
      <c r="F57" s="14">
        <v>0</v>
      </c>
      <c r="G57" s="14"/>
      <c r="H57" s="32"/>
      <c r="I57" s="11">
        <f t="shared" si="3"/>
        <v>0</v>
      </c>
      <c r="J57" s="11"/>
    </row>
    <row r="58" spans="1:10" ht="15.75" customHeight="1">
      <c r="A58" s="3" t="s">
        <v>59</v>
      </c>
      <c r="B58" s="15"/>
      <c r="C58" s="15"/>
      <c r="D58" s="15">
        <v>747.8</v>
      </c>
      <c r="E58" s="15">
        <v>747.8</v>
      </c>
      <c r="F58" s="14">
        <v>747.8</v>
      </c>
      <c r="G58" s="14"/>
      <c r="H58" s="32"/>
      <c r="I58" s="11">
        <f t="shared" si="3"/>
        <v>100</v>
      </c>
      <c r="J58" s="11"/>
    </row>
    <row r="59" spans="1:10" ht="17.25" customHeight="1">
      <c r="A59" s="3" t="s">
        <v>60</v>
      </c>
      <c r="B59" s="15"/>
      <c r="C59" s="15"/>
      <c r="D59" s="15">
        <v>802.8</v>
      </c>
      <c r="E59" s="15">
        <v>964.2</v>
      </c>
      <c r="F59" s="14">
        <v>133.8</v>
      </c>
      <c r="G59" s="14"/>
      <c r="H59" s="32"/>
      <c r="I59" s="11">
        <f t="shared" si="3"/>
        <v>13.876789047915372</v>
      </c>
      <c r="J59" s="11"/>
    </row>
    <row r="60" spans="1:10" ht="16.5" customHeight="1">
      <c r="A60" s="3" t="s">
        <v>61</v>
      </c>
      <c r="B60" s="15"/>
      <c r="C60" s="15"/>
      <c r="D60" s="15">
        <v>219.8</v>
      </c>
      <c r="E60" s="15">
        <v>237.6</v>
      </c>
      <c r="F60" s="14"/>
      <c r="G60" s="14"/>
      <c r="H60" s="32"/>
      <c r="I60" s="11">
        <f t="shared" si="3"/>
        <v>0</v>
      </c>
      <c r="J60" s="11"/>
    </row>
    <row r="61" spans="1:10" ht="15.75" customHeight="1">
      <c r="A61" s="3" t="s">
        <v>62</v>
      </c>
      <c r="B61" s="15"/>
      <c r="C61" s="15"/>
      <c r="D61" s="15">
        <v>3333.5</v>
      </c>
      <c r="E61" s="15">
        <v>3187.4</v>
      </c>
      <c r="F61" s="14">
        <v>265.6</v>
      </c>
      <c r="G61" s="14"/>
      <c r="H61" s="32"/>
      <c r="I61" s="11">
        <f t="shared" si="3"/>
        <v>8.33281044111188</v>
      </c>
      <c r="J61" s="11"/>
    </row>
    <row r="62" spans="1:10" ht="24" customHeight="1">
      <c r="A62" s="3" t="s">
        <v>63</v>
      </c>
      <c r="B62" s="15"/>
      <c r="C62" s="15"/>
      <c r="D62" s="15">
        <v>117465.1</v>
      </c>
      <c r="E62" s="15">
        <v>121849.4</v>
      </c>
      <c r="F62" s="14">
        <v>19081.1</v>
      </c>
      <c r="G62" s="14"/>
      <c r="H62" s="32"/>
      <c r="I62" s="11">
        <f t="shared" si="3"/>
        <v>15.659576493606043</v>
      </c>
      <c r="J62" s="11"/>
    </row>
    <row r="63" spans="1:10" ht="12.75" customHeight="1">
      <c r="A63" s="3" t="s">
        <v>68</v>
      </c>
      <c r="B63" s="15"/>
      <c r="C63" s="15"/>
      <c r="D63" s="15"/>
      <c r="E63" s="15"/>
      <c r="F63" s="14"/>
      <c r="G63" s="14"/>
      <c r="H63" s="32"/>
      <c r="I63" s="11"/>
      <c r="J63" s="11"/>
    </row>
    <row r="64" spans="1:10" ht="15.75" customHeight="1">
      <c r="A64" s="36" t="s">
        <v>66</v>
      </c>
      <c r="B64" s="25"/>
      <c r="C64" s="25"/>
      <c r="D64" s="25">
        <v>93324.5</v>
      </c>
      <c r="E64" s="25">
        <v>96762.6</v>
      </c>
      <c r="F64" s="14">
        <v>15554</v>
      </c>
      <c r="G64" s="14"/>
      <c r="H64" s="32"/>
      <c r="I64" s="11"/>
      <c r="J64" s="11"/>
    </row>
    <row r="65" spans="1:10" ht="14.25" customHeight="1">
      <c r="A65" s="36" t="s">
        <v>67</v>
      </c>
      <c r="B65" s="25"/>
      <c r="C65" s="25"/>
      <c r="D65" s="25">
        <v>21138.8</v>
      </c>
      <c r="E65" s="25">
        <v>22028.3</v>
      </c>
      <c r="F65" s="14">
        <v>3500.6</v>
      </c>
      <c r="G65" s="14"/>
      <c r="H65" s="32"/>
      <c r="I65" s="11"/>
      <c r="J65" s="11"/>
    </row>
    <row r="66" spans="1:10" ht="12.75" customHeight="1">
      <c r="A66" s="36" t="s">
        <v>69</v>
      </c>
      <c r="B66" s="25"/>
      <c r="C66" s="25"/>
      <c r="D66" s="25">
        <v>2835</v>
      </c>
      <c r="E66" s="25">
        <v>2835</v>
      </c>
      <c r="F66" s="14">
        <v>0</v>
      </c>
      <c r="G66" s="14"/>
      <c r="H66" s="32"/>
      <c r="I66" s="11"/>
      <c r="J66" s="11"/>
    </row>
    <row r="67" spans="1:10" ht="12.75" customHeight="1">
      <c r="A67" s="36" t="s">
        <v>73</v>
      </c>
      <c r="B67" s="25"/>
      <c r="C67" s="25"/>
      <c r="D67" s="25">
        <v>158.8</v>
      </c>
      <c r="E67" s="25">
        <v>215.5</v>
      </c>
      <c r="F67" s="14">
        <v>26.5</v>
      </c>
      <c r="G67" s="14"/>
      <c r="H67" s="32"/>
      <c r="I67" s="11"/>
      <c r="J67" s="11"/>
    </row>
    <row r="68" spans="1:10" ht="12.75" customHeight="1">
      <c r="A68" s="36" t="s">
        <v>74</v>
      </c>
      <c r="B68" s="25"/>
      <c r="C68" s="25"/>
      <c r="D68" s="25">
        <v>6.4</v>
      </c>
      <c r="E68" s="25">
        <v>6.4</v>
      </c>
      <c r="F68" s="14">
        <v>0</v>
      </c>
      <c r="G68" s="14"/>
      <c r="H68" s="32"/>
      <c r="I68" s="11"/>
      <c r="J68" s="11"/>
    </row>
    <row r="69" spans="1:10" ht="12.75" customHeight="1">
      <c r="A69" s="36" t="s">
        <v>75</v>
      </c>
      <c r="B69" s="25"/>
      <c r="C69" s="25"/>
      <c r="D69" s="25">
        <v>1.6</v>
      </c>
      <c r="E69" s="25">
        <v>1.6</v>
      </c>
      <c r="F69" s="14">
        <v>0</v>
      </c>
      <c r="G69" s="14"/>
      <c r="H69" s="32"/>
      <c r="I69" s="11"/>
      <c r="J69" s="11"/>
    </row>
    <row r="70" spans="1:10" ht="13.5" customHeight="1">
      <c r="A70" s="3" t="s">
        <v>64</v>
      </c>
      <c r="B70" s="15"/>
      <c r="C70" s="15"/>
      <c r="D70" s="15">
        <v>1052.2</v>
      </c>
      <c r="E70" s="15">
        <v>1052.2</v>
      </c>
      <c r="F70" s="14">
        <v>263.1</v>
      </c>
      <c r="G70" s="14"/>
      <c r="H70" s="32"/>
      <c r="I70" s="11">
        <f aca="true" t="shared" si="13" ref="I70:I77">F70/E70*100</f>
        <v>25.004751948298804</v>
      </c>
      <c r="J70" s="11"/>
    </row>
    <row r="71" spans="1:10" ht="17.25" customHeight="1">
      <c r="A71" s="3" t="s">
        <v>65</v>
      </c>
      <c r="B71" s="15"/>
      <c r="C71" s="15"/>
      <c r="D71" s="15">
        <v>2582</v>
      </c>
      <c r="E71" s="15">
        <v>2592.7</v>
      </c>
      <c r="F71" s="14">
        <v>432</v>
      </c>
      <c r="G71" s="14"/>
      <c r="H71" s="32"/>
      <c r="I71" s="11">
        <f t="shared" si="13"/>
        <v>16.662166853087516</v>
      </c>
      <c r="J71" s="11"/>
    </row>
    <row r="72" spans="1:10" ht="14.25" customHeight="1">
      <c r="A72" s="3" t="s">
        <v>76</v>
      </c>
      <c r="B72" s="15"/>
      <c r="C72" s="15"/>
      <c r="D72" s="15">
        <v>162.6</v>
      </c>
      <c r="E72" s="15">
        <v>215.5</v>
      </c>
      <c r="F72" s="14">
        <v>40.7</v>
      </c>
      <c r="G72" s="14"/>
      <c r="H72" s="32"/>
      <c r="I72" s="11">
        <f t="shared" si="13"/>
        <v>18.886310904872392</v>
      </c>
      <c r="J72" s="11"/>
    </row>
    <row r="73" spans="1:10" ht="14.25" customHeight="1">
      <c r="A73" s="34" t="s">
        <v>46</v>
      </c>
      <c r="B73" s="31">
        <v>2213.1</v>
      </c>
      <c r="C73" s="31">
        <v>3960.2</v>
      </c>
      <c r="D73" s="31">
        <v>34.6</v>
      </c>
      <c r="E73" s="31">
        <v>71.9</v>
      </c>
      <c r="F73" s="23">
        <v>1.6</v>
      </c>
      <c r="G73" s="14">
        <v>0</v>
      </c>
      <c r="H73" s="32">
        <f>F73/B73*100</f>
        <v>0.07229677827481815</v>
      </c>
      <c r="I73" s="11">
        <f t="shared" si="13"/>
        <v>2.2253129346314324</v>
      </c>
      <c r="J73" s="11"/>
    </row>
    <row r="74" spans="1:10" ht="23.25" customHeight="1">
      <c r="A74" s="36" t="s">
        <v>78</v>
      </c>
      <c r="B74" s="15"/>
      <c r="C74" s="15"/>
      <c r="D74" s="25">
        <v>34.6</v>
      </c>
      <c r="E74" s="25">
        <v>70.3</v>
      </c>
      <c r="F74" s="14">
        <v>0</v>
      </c>
      <c r="G74" s="14"/>
      <c r="H74" s="32"/>
      <c r="I74" s="11">
        <f t="shared" si="13"/>
        <v>0</v>
      </c>
      <c r="J74" s="11"/>
    </row>
    <row r="75" spans="1:10" ht="14.25" customHeight="1">
      <c r="A75" s="36" t="s">
        <v>77</v>
      </c>
      <c r="B75" s="15"/>
      <c r="C75" s="15"/>
      <c r="D75" s="15"/>
      <c r="E75" s="15">
        <v>1.6</v>
      </c>
      <c r="F75" s="14">
        <v>1.6</v>
      </c>
      <c r="G75" s="14"/>
      <c r="H75" s="32"/>
      <c r="I75" s="11">
        <f t="shared" si="13"/>
        <v>100</v>
      </c>
      <c r="J75" s="11"/>
    </row>
    <row r="76" spans="1:10" ht="31.5" customHeight="1">
      <c r="A76" s="34" t="s">
        <v>79</v>
      </c>
      <c r="B76" s="15"/>
      <c r="C76" s="15"/>
      <c r="D76" s="15"/>
      <c r="E76" s="15"/>
      <c r="F76" s="23">
        <v>-1501.4</v>
      </c>
      <c r="G76" s="14"/>
      <c r="H76" s="32"/>
      <c r="I76" s="11"/>
      <c r="J76" s="11"/>
    </row>
    <row r="77" spans="1:10" ht="19.5" customHeight="1">
      <c r="A77" s="20" t="s">
        <v>10</v>
      </c>
      <c r="B77" s="19">
        <f aca="true" t="shared" si="14" ref="B77:G77">B45+B46</f>
        <v>265479.1</v>
      </c>
      <c r="C77" s="19">
        <f t="shared" si="14"/>
        <v>306828.5</v>
      </c>
      <c r="D77" s="19">
        <f t="shared" si="14"/>
        <v>284608</v>
      </c>
      <c r="E77" s="19">
        <f t="shared" si="14"/>
        <v>273340.1</v>
      </c>
      <c r="F77" s="19">
        <f t="shared" si="14"/>
        <v>36146.1</v>
      </c>
      <c r="G77" s="19">
        <f t="shared" si="14"/>
        <v>32722.199999999997</v>
      </c>
      <c r="H77" s="12">
        <f>F77/B77*100</f>
        <v>13.615422080306889</v>
      </c>
      <c r="I77" s="11">
        <f t="shared" si="13"/>
        <v>13.223855555770998</v>
      </c>
      <c r="J77" s="11">
        <f>F77/G77*100</f>
        <v>110.46353851513653</v>
      </c>
    </row>
    <row r="78" spans="1:10" ht="66" customHeight="1">
      <c r="A78" s="9" t="s">
        <v>0</v>
      </c>
      <c r="B78" s="10" t="s">
        <v>48</v>
      </c>
      <c r="C78" s="10" t="s">
        <v>49</v>
      </c>
      <c r="D78" s="10" t="s">
        <v>54</v>
      </c>
      <c r="E78" s="10" t="s">
        <v>124</v>
      </c>
      <c r="F78" s="10" t="s">
        <v>70</v>
      </c>
      <c r="G78" s="10" t="s">
        <v>80</v>
      </c>
      <c r="H78" s="10" t="s">
        <v>24</v>
      </c>
      <c r="I78" s="10" t="s">
        <v>34</v>
      </c>
      <c r="J78" s="10" t="s">
        <v>55</v>
      </c>
    </row>
    <row r="79" spans="1:9" ht="12.75">
      <c r="A79" s="39" t="s">
        <v>83</v>
      </c>
      <c r="B79" s="40"/>
      <c r="C79" s="41"/>
      <c r="D79" s="41"/>
      <c r="E79" s="41"/>
      <c r="F79" s="41"/>
      <c r="G79" s="42"/>
      <c r="H79" s="43"/>
      <c r="I79" s="43"/>
    </row>
    <row r="80" spans="1:10" ht="12.75">
      <c r="A80" s="21" t="s">
        <v>84</v>
      </c>
      <c r="B80" s="44">
        <v>22605.7</v>
      </c>
      <c r="C80" s="44">
        <v>23906.8</v>
      </c>
      <c r="D80" s="44">
        <v>23585.3</v>
      </c>
      <c r="E80" s="44">
        <v>24273.3</v>
      </c>
      <c r="F80" s="44">
        <v>2854.5</v>
      </c>
      <c r="G80" s="44">
        <v>2905.5</v>
      </c>
      <c r="H80" s="42">
        <f aca="true" t="shared" si="15" ref="H80:H88">F80/C80*100</f>
        <v>11.940117456121271</v>
      </c>
      <c r="I80" s="43">
        <f aca="true" t="shared" si="16" ref="I80:I88">F80/E80*100</f>
        <v>11.759834880300577</v>
      </c>
      <c r="J80" s="45">
        <f>F80/G80*100</f>
        <v>98.24470831182241</v>
      </c>
    </row>
    <row r="81" spans="1:10" ht="12.75">
      <c r="A81" s="46" t="s">
        <v>85</v>
      </c>
      <c r="B81" s="47">
        <v>18779.3</v>
      </c>
      <c r="C81" s="47">
        <v>17811.9</v>
      </c>
      <c r="D81" s="47">
        <v>19093.8</v>
      </c>
      <c r="E81" s="47">
        <v>19606.5</v>
      </c>
      <c r="F81" s="47">
        <v>2357.8</v>
      </c>
      <c r="G81" s="47">
        <v>2546.8</v>
      </c>
      <c r="H81" s="48">
        <f t="shared" si="15"/>
        <v>13.237217815056226</v>
      </c>
      <c r="I81" s="45">
        <f t="shared" si="16"/>
        <v>12.02560375385714</v>
      </c>
      <c r="J81" s="45">
        <f>F81/G81*100</f>
        <v>92.57892256949899</v>
      </c>
    </row>
    <row r="82" spans="1:10" ht="12.75">
      <c r="A82" s="46" t="s">
        <v>86</v>
      </c>
      <c r="B82" s="47">
        <v>1201</v>
      </c>
      <c r="C82" s="47">
        <v>1225.7</v>
      </c>
      <c r="D82" s="47">
        <v>1225.4</v>
      </c>
      <c r="E82" s="47">
        <v>1225.4</v>
      </c>
      <c r="F82" s="47">
        <v>193.4</v>
      </c>
      <c r="G82" s="47">
        <v>102</v>
      </c>
      <c r="H82" s="48">
        <f t="shared" si="15"/>
        <v>15.778738679937995</v>
      </c>
      <c r="I82" s="45">
        <f t="shared" si="16"/>
        <v>15.782601599477722</v>
      </c>
      <c r="J82" s="45">
        <f>F82/G82*100</f>
        <v>189.60784313725492</v>
      </c>
    </row>
    <row r="83" spans="1:10" ht="12.75">
      <c r="A83" s="46" t="s">
        <v>87</v>
      </c>
      <c r="B83" s="47">
        <f aca="true" t="shared" si="17" ref="B83:G83">B80-B81-B82</f>
        <v>2625.4000000000015</v>
      </c>
      <c r="C83" s="47">
        <f t="shared" si="17"/>
        <v>4869.199999999998</v>
      </c>
      <c r="D83" s="47">
        <f t="shared" si="17"/>
        <v>3266.1</v>
      </c>
      <c r="E83" s="47">
        <f t="shared" si="17"/>
        <v>3441.399999999999</v>
      </c>
      <c r="F83" s="47">
        <f t="shared" si="17"/>
        <v>303.29999999999984</v>
      </c>
      <c r="G83" s="47">
        <f t="shared" si="17"/>
        <v>256.6999999999998</v>
      </c>
      <c r="H83" s="48">
        <f t="shared" si="15"/>
        <v>6.228949314055696</v>
      </c>
      <c r="I83" s="45">
        <f t="shared" si="16"/>
        <v>8.813273667693377</v>
      </c>
      <c r="J83" s="45">
        <f>F83/G83*100</f>
        <v>118.153486560187</v>
      </c>
    </row>
    <row r="84" spans="1:10" ht="12.75">
      <c r="A84" s="49" t="s">
        <v>88</v>
      </c>
      <c r="B84" s="50">
        <v>955.2</v>
      </c>
      <c r="C84" s="50">
        <v>955.2</v>
      </c>
      <c r="D84" s="50">
        <v>802.8</v>
      </c>
      <c r="E84" s="50">
        <v>964.2</v>
      </c>
      <c r="F84" s="44">
        <v>74.9</v>
      </c>
      <c r="G84" s="44">
        <v>68.8</v>
      </c>
      <c r="H84" s="42">
        <f t="shared" si="15"/>
        <v>7.841289782244557</v>
      </c>
      <c r="I84" s="43">
        <f t="shared" si="16"/>
        <v>7.768097904998964</v>
      </c>
      <c r="J84" s="43"/>
    </row>
    <row r="85" spans="1:10" ht="38.25">
      <c r="A85" s="21" t="s">
        <v>89</v>
      </c>
      <c r="B85" s="44">
        <v>1518.1</v>
      </c>
      <c r="C85" s="44">
        <v>1999.5</v>
      </c>
      <c r="D85" s="44">
        <v>1659.1</v>
      </c>
      <c r="E85" s="44">
        <v>1659.1</v>
      </c>
      <c r="F85" s="44">
        <v>107.4</v>
      </c>
      <c r="G85" s="44">
        <v>214.9</v>
      </c>
      <c r="H85" s="42">
        <f t="shared" si="15"/>
        <v>5.371342835708927</v>
      </c>
      <c r="I85" s="43">
        <f t="shared" si="16"/>
        <v>6.473389186908565</v>
      </c>
      <c r="J85" s="43">
        <f>F85/G85*100</f>
        <v>49.97673336435551</v>
      </c>
    </row>
    <row r="86" spans="1:10" ht="12.75">
      <c r="A86" s="21" t="s">
        <v>90</v>
      </c>
      <c r="B86" s="44" t="e">
        <f>B87+B88+B89+#REF!</f>
        <v>#REF!</v>
      </c>
      <c r="C86" s="44">
        <v>15011</v>
      </c>
      <c r="D86" s="44">
        <v>31920.8</v>
      </c>
      <c r="E86" s="44">
        <v>31920.8</v>
      </c>
      <c r="F86" s="44">
        <v>341.6</v>
      </c>
      <c r="G86" s="44">
        <v>964.7</v>
      </c>
      <c r="H86" s="42">
        <f t="shared" si="15"/>
        <v>2.2756645126906934</v>
      </c>
      <c r="I86" s="43">
        <f t="shared" si="16"/>
        <v>1.0701486178291273</v>
      </c>
      <c r="J86" s="43">
        <f>F86/G86*100</f>
        <v>35.40997201202447</v>
      </c>
    </row>
    <row r="87" spans="1:10" ht="12.75">
      <c r="A87" s="22" t="s">
        <v>91</v>
      </c>
      <c r="B87" s="51">
        <v>115</v>
      </c>
      <c r="C87" s="51">
        <v>255.5</v>
      </c>
      <c r="D87" s="51">
        <v>50</v>
      </c>
      <c r="E87" s="51">
        <v>50</v>
      </c>
      <c r="F87" s="51"/>
      <c r="G87" s="51"/>
      <c r="H87" s="42">
        <f t="shared" si="15"/>
        <v>0</v>
      </c>
      <c r="I87" s="52">
        <f t="shared" si="16"/>
        <v>0</v>
      </c>
      <c r="J87" s="43"/>
    </row>
    <row r="88" spans="1:10" ht="12" customHeight="1">
      <c r="A88" s="46" t="s">
        <v>92</v>
      </c>
      <c r="B88" s="47">
        <v>14504</v>
      </c>
      <c r="C88" s="47">
        <v>14504</v>
      </c>
      <c r="D88" s="47">
        <v>31870.8</v>
      </c>
      <c r="E88" s="47">
        <v>31870.8</v>
      </c>
      <c r="F88" s="47">
        <v>341.6</v>
      </c>
      <c r="G88" s="47">
        <v>964.7</v>
      </c>
      <c r="H88" s="42">
        <f t="shared" si="15"/>
        <v>2.3552123552123554</v>
      </c>
      <c r="I88" s="52">
        <f t="shared" si="16"/>
        <v>1.0718275035455653</v>
      </c>
      <c r="J88" s="43">
        <f aca="true" t="shared" si="18" ref="J88:J93">F88/G88*100</f>
        <v>35.40997201202447</v>
      </c>
    </row>
    <row r="89" spans="1:10" ht="25.5" hidden="1">
      <c r="A89" s="46" t="s">
        <v>93</v>
      </c>
      <c r="B89" s="47"/>
      <c r="C89" s="47">
        <v>251.5</v>
      </c>
      <c r="D89" s="47"/>
      <c r="E89" s="47"/>
      <c r="F89" s="47"/>
      <c r="G89" s="47"/>
      <c r="H89" s="42"/>
      <c r="I89" s="43"/>
      <c r="J89" s="43"/>
    </row>
    <row r="90" spans="1:10" ht="25.5">
      <c r="A90" s="21" t="s">
        <v>94</v>
      </c>
      <c r="B90" s="44">
        <f>B91+B92+B93+B94</f>
        <v>18410.1</v>
      </c>
      <c r="C90" s="44">
        <v>31510</v>
      </c>
      <c r="D90" s="44">
        <f>D91+D92+D93</f>
        <v>16280.099999999999</v>
      </c>
      <c r="E90" s="44">
        <f>E91+E92+E93</f>
        <v>16280.099999999999</v>
      </c>
      <c r="F90" s="44">
        <f>F91+F92+F93</f>
        <v>943</v>
      </c>
      <c r="G90" s="44">
        <f>G91+G92+G93</f>
        <v>319.7</v>
      </c>
      <c r="H90" s="42">
        <f>F90/C90*100</f>
        <v>2.9927007299270074</v>
      </c>
      <c r="I90" s="43">
        <f>F90/E90*100</f>
        <v>5.792347712851887</v>
      </c>
      <c r="J90" s="43">
        <f t="shared" si="18"/>
        <v>294.96402877697847</v>
      </c>
    </row>
    <row r="91" spans="1:10" ht="12.75">
      <c r="A91" s="46" t="s">
        <v>95</v>
      </c>
      <c r="B91" s="47">
        <v>5320.1</v>
      </c>
      <c r="C91" s="47">
        <v>12070.9</v>
      </c>
      <c r="D91" s="47">
        <v>4443.6</v>
      </c>
      <c r="E91" s="47">
        <v>4443.6</v>
      </c>
      <c r="F91" s="47">
        <v>56.8</v>
      </c>
      <c r="G91" s="47">
        <v>131.7</v>
      </c>
      <c r="H91" s="42">
        <f>F91/C91*100</f>
        <v>0.4705531484810578</v>
      </c>
      <c r="I91" s="45">
        <f>F91/E91*100</f>
        <v>1.2782428661445673</v>
      </c>
      <c r="J91" s="43">
        <f t="shared" si="18"/>
        <v>43.12832194381169</v>
      </c>
    </row>
    <row r="92" spans="1:10" ht="12.75">
      <c r="A92" s="46" t="s">
        <v>96</v>
      </c>
      <c r="B92" s="47">
        <v>2030.1</v>
      </c>
      <c r="C92" s="47">
        <v>2955.8</v>
      </c>
      <c r="D92" s="47">
        <v>1588.7</v>
      </c>
      <c r="E92" s="47">
        <v>1588.7</v>
      </c>
      <c r="F92" s="47">
        <v>322.2</v>
      </c>
      <c r="G92" s="47">
        <v>9.8</v>
      </c>
      <c r="H92" s="42">
        <f>F92/C92*100</f>
        <v>10.900602205832598</v>
      </c>
      <c r="I92" s="45">
        <f>F92/E92*100</f>
        <v>20.28073267451375</v>
      </c>
      <c r="J92" s="43" t="s">
        <v>125</v>
      </c>
    </row>
    <row r="93" spans="1:10" ht="12.75">
      <c r="A93" s="46" t="s">
        <v>97</v>
      </c>
      <c r="B93" s="47">
        <v>11059.9</v>
      </c>
      <c r="C93" s="47">
        <v>16310</v>
      </c>
      <c r="D93" s="47">
        <v>10247.8</v>
      </c>
      <c r="E93" s="47">
        <v>10247.8</v>
      </c>
      <c r="F93" s="47">
        <v>564</v>
      </c>
      <c r="G93" s="47">
        <v>178.2</v>
      </c>
      <c r="H93" s="42">
        <f>F93/C93*100</f>
        <v>3.4580012262415694</v>
      </c>
      <c r="I93" s="45">
        <f>F93/E93*100</f>
        <v>5.503620289232812</v>
      </c>
      <c r="J93" s="45" t="s">
        <v>125</v>
      </c>
    </row>
    <row r="94" spans="1:10" ht="12.75">
      <c r="A94" s="46" t="s">
        <v>98</v>
      </c>
      <c r="B94" s="47"/>
      <c r="C94" s="47">
        <v>173.4</v>
      </c>
      <c r="D94" s="47"/>
      <c r="E94" s="47"/>
      <c r="F94" s="47">
        <v>0</v>
      </c>
      <c r="G94" s="47"/>
      <c r="H94" s="42"/>
      <c r="I94" s="43"/>
      <c r="J94" s="43"/>
    </row>
    <row r="95" spans="1:10" ht="12.75">
      <c r="A95" s="21" t="s">
        <v>99</v>
      </c>
      <c r="B95" s="41">
        <v>229.4</v>
      </c>
      <c r="C95" s="41">
        <v>486.2</v>
      </c>
      <c r="D95" s="41">
        <v>77</v>
      </c>
      <c r="E95" s="41">
        <v>77</v>
      </c>
      <c r="F95" s="41">
        <v>0</v>
      </c>
      <c r="G95" s="41">
        <v>0</v>
      </c>
      <c r="H95" s="42">
        <f aca="true" t="shared" si="19" ref="H95:H115">F95/C95*100</f>
        <v>0</v>
      </c>
      <c r="I95" s="43">
        <f aca="true" t="shared" si="20" ref="I95:I118">F95/E95*100</f>
        <v>0</v>
      </c>
      <c r="J95" s="43"/>
    </row>
    <row r="96" spans="1:10" ht="12.75">
      <c r="A96" s="21" t="s">
        <v>100</v>
      </c>
      <c r="B96" s="44">
        <v>135212.7</v>
      </c>
      <c r="C96" s="44">
        <v>153395.9</v>
      </c>
      <c r="D96" s="44">
        <v>141955</v>
      </c>
      <c r="E96" s="44">
        <v>145724.2</v>
      </c>
      <c r="F96" s="44">
        <v>16144.8</v>
      </c>
      <c r="G96" s="44">
        <v>14275.9</v>
      </c>
      <c r="H96" s="42">
        <f t="shared" si="19"/>
        <v>10.524922765210803</v>
      </c>
      <c r="I96" s="43">
        <f t="shared" si="20"/>
        <v>11.079010898670226</v>
      </c>
      <c r="J96" s="43">
        <f aca="true" t="shared" si="21" ref="J96:J110">F96/G96*100</f>
        <v>113.09129371878481</v>
      </c>
    </row>
    <row r="97" spans="1:10" ht="12.75">
      <c r="A97" s="46" t="s">
        <v>85</v>
      </c>
      <c r="B97" s="47">
        <v>97000.4</v>
      </c>
      <c r="C97" s="47">
        <v>107165.4</v>
      </c>
      <c r="D97" s="47">
        <v>115651.8</v>
      </c>
      <c r="E97" s="47">
        <v>119411.8</v>
      </c>
      <c r="F97" s="47">
        <v>12374.6</v>
      </c>
      <c r="G97" s="47">
        <v>10425.5</v>
      </c>
      <c r="H97" s="42">
        <f t="shared" si="19"/>
        <v>11.54719713638917</v>
      </c>
      <c r="I97" s="45">
        <f t="shared" si="20"/>
        <v>10.362962454296811</v>
      </c>
      <c r="J97" s="45">
        <f t="shared" si="21"/>
        <v>118.6955062107333</v>
      </c>
    </row>
    <row r="98" spans="1:10" ht="12.75">
      <c r="A98" s="46" t="s">
        <v>101</v>
      </c>
      <c r="B98" s="47">
        <v>8632.6</v>
      </c>
      <c r="C98" s="47">
        <v>10347.8</v>
      </c>
      <c r="D98" s="47">
        <v>9438.2</v>
      </c>
      <c r="E98" s="47">
        <v>9438.2</v>
      </c>
      <c r="F98" s="47">
        <v>1291.6</v>
      </c>
      <c r="G98" s="47">
        <v>1502.8</v>
      </c>
      <c r="H98" s="42">
        <f t="shared" si="19"/>
        <v>12.481880206420689</v>
      </c>
      <c r="I98" s="45">
        <f t="shared" si="20"/>
        <v>13.68481278209828</v>
      </c>
      <c r="J98" s="45">
        <f t="shared" si="21"/>
        <v>85.94623369709875</v>
      </c>
    </row>
    <row r="99" spans="1:10" ht="12.75">
      <c r="A99" s="46" t="s">
        <v>102</v>
      </c>
      <c r="B99" s="47">
        <f aca="true" t="shared" si="22" ref="B99:G99">B96-B97-B98</f>
        <v>29579.70000000002</v>
      </c>
      <c r="C99" s="47">
        <f t="shared" si="22"/>
        <v>35882.7</v>
      </c>
      <c r="D99" s="47">
        <f t="shared" si="22"/>
        <v>16864.999999999996</v>
      </c>
      <c r="E99" s="47">
        <f t="shared" si="22"/>
        <v>16874.200000000008</v>
      </c>
      <c r="F99" s="47">
        <f t="shared" si="22"/>
        <v>2478.599999999999</v>
      </c>
      <c r="G99" s="47">
        <f t="shared" si="22"/>
        <v>2347.5999999999995</v>
      </c>
      <c r="H99" s="42">
        <f t="shared" si="19"/>
        <v>6.907506960178579</v>
      </c>
      <c r="I99" s="45">
        <f t="shared" si="20"/>
        <v>14.68869635301228</v>
      </c>
      <c r="J99" s="45">
        <f t="shared" si="21"/>
        <v>105.5801669790424</v>
      </c>
    </row>
    <row r="100" spans="1:10" ht="12.75">
      <c r="A100" s="21" t="s">
        <v>103</v>
      </c>
      <c r="B100" s="44">
        <f>B101+B105</f>
        <v>18759</v>
      </c>
      <c r="C100" s="44">
        <v>22454.4</v>
      </c>
      <c r="D100" s="44">
        <v>19064.8</v>
      </c>
      <c r="E100" s="44">
        <v>19477.4</v>
      </c>
      <c r="F100" s="44">
        <v>2445.6</v>
      </c>
      <c r="G100" s="44">
        <v>2223.8</v>
      </c>
      <c r="H100" s="42">
        <f t="shared" si="19"/>
        <v>10.89140658401026</v>
      </c>
      <c r="I100" s="43">
        <f t="shared" si="20"/>
        <v>12.556090648649201</v>
      </c>
      <c r="J100" s="43">
        <f t="shared" si="21"/>
        <v>109.97391851785233</v>
      </c>
    </row>
    <row r="101" spans="1:10" ht="12.75">
      <c r="A101" s="22" t="s">
        <v>103</v>
      </c>
      <c r="B101" s="51">
        <v>18613.5</v>
      </c>
      <c r="C101" s="51">
        <v>22299.5</v>
      </c>
      <c r="D101" s="51">
        <f>D100-D105</f>
        <v>18897.8</v>
      </c>
      <c r="E101" s="51">
        <f>E100-E105</f>
        <v>19310.4</v>
      </c>
      <c r="F101" s="51">
        <f>F100-F105</f>
        <v>2445.6</v>
      </c>
      <c r="G101" s="51">
        <v>2210.6</v>
      </c>
      <c r="H101" s="42">
        <f t="shared" si="19"/>
        <v>10.967062041749815</v>
      </c>
      <c r="I101" s="45">
        <f t="shared" si="20"/>
        <v>12.66467810091971</v>
      </c>
      <c r="J101" s="45">
        <f t="shared" si="21"/>
        <v>110.6305980276848</v>
      </c>
    </row>
    <row r="102" spans="1:10" ht="12.75">
      <c r="A102" s="46" t="s">
        <v>104</v>
      </c>
      <c r="B102" s="47">
        <v>12902.2</v>
      </c>
      <c r="C102" s="47">
        <v>12847</v>
      </c>
      <c r="D102" s="47">
        <v>13836.8</v>
      </c>
      <c r="E102" s="47">
        <v>14219.8</v>
      </c>
      <c r="F102" s="47">
        <v>1695.3</v>
      </c>
      <c r="G102" s="47">
        <v>1658.3</v>
      </c>
      <c r="H102" s="42">
        <f t="shared" si="19"/>
        <v>13.196076905114035</v>
      </c>
      <c r="I102" s="45">
        <f t="shared" si="20"/>
        <v>11.922108609122493</v>
      </c>
      <c r="J102" s="45">
        <f t="shared" si="21"/>
        <v>102.23120062714828</v>
      </c>
    </row>
    <row r="103" spans="1:10" ht="12.75">
      <c r="A103" s="46" t="s">
        <v>86</v>
      </c>
      <c r="B103" s="47">
        <v>1855.2</v>
      </c>
      <c r="C103" s="47">
        <v>2179.4</v>
      </c>
      <c r="D103" s="47">
        <v>1717.9</v>
      </c>
      <c r="E103" s="47">
        <v>1717.9</v>
      </c>
      <c r="F103" s="47">
        <v>273.5</v>
      </c>
      <c r="G103" s="47">
        <v>306.9</v>
      </c>
      <c r="H103" s="42">
        <f t="shared" si="19"/>
        <v>12.549325502431863</v>
      </c>
      <c r="I103" s="45">
        <f t="shared" si="20"/>
        <v>15.920600733453636</v>
      </c>
      <c r="J103" s="45">
        <f t="shared" si="21"/>
        <v>89.1169762137504</v>
      </c>
    </row>
    <row r="104" spans="1:10" ht="12.75">
      <c r="A104" s="46" t="s">
        <v>87</v>
      </c>
      <c r="B104" s="47">
        <f aca="true" t="shared" si="23" ref="B104:G104">B101-B102-B103</f>
        <v>3856.0999999999995</v>
      </c>
      <c r="C104" s="47">
        <f t="shared" si="23"/>
        <v>7273.1</v>
      </c>
      <c r="D104" s="47">
        <f t="shared" si="23"/>
        <v>3343.1</v>
      </c>
      <c r="E104" s="47">
        <f t="shared" si="23"/>
        <v>3372.700000000002</v>
      </c>
      <c r="F104" s="47">
        <f t="shared" si="23"/>
        <v>476.79999999999995</v>
      </c>
      <c r="G104" s="47">
        <f t="shared" si="23"/>
        <v>245.39999999999998</v>
      </c>
      <c r="H104" s="42">
        <f t="shared" si="19"/>
        <v>6.55566402221886</v>
      </c>
      <c r="I104" s="45">
        <f t="shared" si="20"/>
        <v>14.137041539419446</v>
      </c>
      <c r="J104" s="45">
        <f t="shared" si="21"/>
        <v>194.29502852485737</v>
      </c>
    </row>
    <row r="105" spans="1:10" ht="12.75">
      <c r="A105" s="46" t="s">
        <v>105</v>
      </c>
      <c r="B105" s="47">
        <v>145.5</v>
      </c>
      <c r="C105" s="47">
        <v>154.9</v>
      </c>
      <c r="D105" s="47">
        <v>167</v>
      </c>
      <c r="E105" s="47">
        <v>167</v>
      </c>
      <c r="F105" s="47">
        <v>0</v>
      </c>
      <c r="G105" s="47">
        <v>13.2</v>
      </c>
      <c r="H105" s="42">
        <f t="shared" si="19"/>
        <v>0</v>
      </c>
      <c r="I105" s="45">
        <f t="shared" si="20"/>
        <v>0</v>
      </c>
      <c r="J105" s="45">
        <f t="shared" si="21"/>
        <v>0</v>
      </c>
    </row>
    <row r="106" spans="1:10" ht="12.75">
      <c r="A106" s="21" t="s">
        <v>106</v>
      </c>
      <c r="B106" s="44" t="e">
        <f>B107+#REF!+B111</f>
        <v>#REF!</v>
      </c>
      <c r="C106" s="44">
        <v>25925.6</v>
      </c>
      <c r="D106" s="44">
        <v>44605.2</v>
      </c>
      <c r="E106" s="44">
        <v>22322.5</v>
      </c>
      <c r="F106" s="44">
        <v>3159.9</v>
      </c>
      <c r="G106" s="44">
        <v>2606.2</v>
      </c>
      <c r="H106" s="42">
        <f t="shared" si="19"/>
        <v>12.188338939118093</v>
      </c>
      <c r="I106" s="43">
        <f t="shared" si="20"/>
        <v>14.155672527718671</v>
      </c>
      <c r="J106" s="43">
        <f t="shared" si="21"/>
        <v>121.24549152022101</v>
      </c>
    </row>
    <row r="107" spans="1:10" ht="12.75">
      <c r="A107" s="22" t="s">
        <v>107</v>
      </c>
      <c r="B107" s="47">
        <v>24581.4</v>
      </c>
      <c r="C107" s="47" t="e">
        <f>C106-#REF!-C111</f>
        <v>#REF!</v>
      </c>
      <c r="D107" s="47">
        <f>D106-D111</f>
        <v>44405.2</v>
      </c>
      <c r="E107" s="47">
        <v>22322.5</v>
      </c>
      <c r="F107" s="47">
        <v>3159.9</v>
      </c>
      <c r="G107" s="47">
        <v>2606.2</v>
      </c>
      <c r="H107" s="42" t="e">
        <f t="shared" si="19"/>
        <v>#REF!</v>
      </c>
      <c r="I107" s="45">
        <f t="shared" si="20"/>
        <v>14.155672527718671</v>
      </c>
      <c r="J107" s="45">
        <f t="shared" si="21"/>
        <v>121.24549152022101</v>
      </c>
    </row>
    <row r="108" spans="1:10" ht="12.75">
      <c r="A108" s="46" t="s">
        <v>108</v>
      </c>
      <c r="B108" s="47">
        <v>11065.1</v>
      </c>
      <c r="C108" s="47">
        <v>11048.5</v>
      </c>
      <c r="D108" s="47">
        <v>30902.9</v>
      </c>
      <c r="E108" s="47">
        <v>8620.2</v>
      </c>
      <c r="F108" s="47">
        <v>822.5</v>
      </c>
      <c r="G108" s="47">
        <v>801.4</v>
      </c>
      <c r="H108" s="42">
        <f t="shared" si="19"/>
        <v>7.444449472779111</v>
      </c>
      <c r="I108" s="45">
        <f t="shared" si="20"/>
        <v>9.541541959583304</v>
      </c>
      <c r="J108" s="45">
        <f t="shared" si="21"/>
        <v>102.6328924382331</v>
      </c>
    </row>
    <row r="109" spans="1:10" ht="12.75">
      <c r="A109" s="46" t="s">
        <v>109</v>
      </c>
      <c r="B109" s="47">
        <v>3968.3</v>
      </c>
      <c r="C109" s="47">
        <v>3877.1</v>
      </c>
      <c r="D109" s="47">
        <v>4260.4</v>
      </c>
      <c r="E109" s="47">
        <v>4260.4</v>
      </c>
      <c r="F109" s="47">
        <v>806.3</v>
      </c>
      <c r="G109" s="47">
        <v>806.3</v>
      </c>
      <c r="H109" s="42">
        <f t="shared" si="19"/>
        <v>20.79647158959016</v>
      </c>
      <c r="I109" s="45">
        <f t="shared" si="20"/>
        <v>18.925453009107127</v>
      </c>
      <c r="J109" s="45">
        <f t="shared" si="21"/>
        <v>100</v>
      </c>
    </row>
    <row r="110" spans="1:10" ht="12.75">
      <c r="A110" s="46" t="s">
        <v>110</v>
      </c>
      <c r="B110" s="47">
        <f aca="true" t="shared" si="24" ref="B110:G110">B107-B108-B109</f>
        <v>9548</v>
      </c>
      <c r="C110" s="47" t="e">
        <f t="shared" si="24"/>
        <v>#REF!</v>
      </c>
      <c r="D110" s="47">
        <f t="shared" si="24"/>
        <v>9241.899999999996</v>
      </c>
      <c r="E110" s="47">
        <f t="shared" si="24"/>
        <v>9441.9</v>
      </c>
      <c r="F110" s="47">
        <f t="shared" si="24"/>
        <v>1531.1000000000001</v>
      </c>
      <c r="G110" s="47">
        <f t="shared" si="24"/>
        <v>998.4999999999998</v>
      </c>
      <c r="H110" s="42" t="e">
        <f t="shared" si="19"/>
        <v>#REF!</v>
      </c>
      <c r="I110" s="45">
        <f t="shared" si="20"/>
        <v>16.216015844268632</v>
      </c>
      <c r="J110" s="45">
        <f t="shared" si="21"/>
        <v>153.34001001502259</v>
      </c>
    </row>
    <row r="111" spans="1:10" ht="24">
      <c r="A111" s="53" t="s">
        <v>111</v>
      </c>
      <c r="B111" s="47">
        <v>50</v>
      </c>
      <c r="C111" s="47">
        <v>50</v>
      </c>
      <c r="D111" s="47">
        <v>200</v>
      </c>
      <c r="E111" s="47">
        <v>200</v>
      </c>
      <c r="F111" s="47">
        <v>0</v>
      </c>
      <c r="G111" s="47"/>
      <c r="H111" s="42">
        <f t="shared" si="19"/>
        <v>0</v>
      </c>
      <c r="I111" s="45">
        <f t="shared" si="20"/>
        <v>0</v>
      </c>
      <c r="J111" s="45"/>
    </row>
    <row r="112" spans="1:10" ht="12.75">
      <c r="A112" s="21" t="s">
        <v>112</v>
      </c>
      <c r="B112" s="44">
        <f>B113+B114+B115</f>
        <v>6708.9</v>
      </c>
      <c r="C112" s="44">
        <v>12498.4</v>
      </c>
      <c r="D112" s="44">
        <f>D113+D114+D115</f>
        <v>4189.9</v>
      </c>
      <c r="E112" s="44">
        <f>E113+E114+E115</f>
        <v>10283.800000000001</v>
      </c>
      <c r="F112" s="44">
        <f>F113+F114+F115</f>
        <v>99.9</v>
      </c>
      <c r="G112" s="44">
        <f>G113+G114+G115</f>
        <v>13.6</v>
      </c>
      <c r="H112" s="42">
        <f t="shared" si="19"/>
        <v>0.7993023106957691</v>
      </c>
      <c r="I112" s="43">
        <f t="shared" si="20"/>
        <v>0.9714307940644509</v>
      </c>
      <c r="J112" s="45">
        <f aca="true" t="shared" si="25" ref="J112:J119">F112/G112*100</f>
        <v>734.5588235294118</v>
      </c>
    </row>
    <row r="113" spans="1:10" ht="12.75">
      <c r="A113" s="46" t="s">
        <v>113</v>
      </c>
      <c r="B113" s="47">
        <v>178.9</v>
      </c>
      <c r="C113" s="47">
        <v>178.9</v>
      </c>
      <c r="D113" s="47">
        <v>179.1</v>
      </c>
      <c r="E113" s="47">
        <v>179.1</v>
      </c>
      <c r="F113" s="47">
        <v>10.9</v>
      </c>
      <c r="G113" s="47">
        <v>13.6</v>
      </c>
      <c r="H113" s="42">
        <f t="shared" si="19"/>
        <v>6.092789267747345</v>
      </c>
      <c r="I113" s="45">
        <f t="shared" si="20"/>
        <v>6.0859854829704085</v>
      </c>
      <c r="J113" s="45">
        <f t="shared" si="25"/>
        <v>80.14705882352942</v>
      </c>
    </row>
    <row r="114" spans="1:10" ht="25.5">
      <c r="A114" s="46" t="s">
        <v>114</v>
      </c>
      <c r="B114" s="47">
        <v>5463.4</v>
      </c>
      <c r="C114" s="47">
        <v>11252.9</v>
      </c>
      <c r="D114" s="47">
        <v>2730</v>
      </c>
      <c r="E114" s="47">
        <v>8806.1</v>
      </c>
      <c r="F114" s="47">
        <v>0</v>
      </c>
      <c r="G114" s="47">
        <v>0</v>
      </c>
      <c r="H114" s="42">
        <f t="shared" si="19"/>
        <v>0</v>
      </c>
      <c r="I114" s="45">
        <f t="shared" si="20"/>
        <v>0</v>
      </c>
      <c r="J114" s="45"/>
    </row>
    <row r="115" spans="1:10" ht="12.75">
      <c r="A115" s="22" t="s">
        <v>115</v>
      </c>
      <c r="B115" s="47">
        <v>1066.6</v>
      </c>
      <c r="C115" s="47">
        <v>1066.6</v>
      </c>
      <c r="D115" s="47">
        <v>1280.8</v>
      </c>
      <c r="E115" s="47">
        <v>1298.6</v>
      </c>
      <c r="F115" s="47">
        <v>89</v>
      </c>
      <c r="G115" s="47">
        <v>0</v>
      </c>
      <c r="H115" s="42">
        <f t="shared" si="19"/>
        <v>8.344271516969812</v>
      </c>
      <c r="I115" s="45">
        <f t="shared" si="20"/>
        <v>6.853534575696905</v>
      </c>
      <c r="J115" s="45"/>
    </row>
    <row r="116" spans="1:10" ht="15">
      <c r="A116" s="54" t="s">
        <v>116</v>
      </c>
      <c r="B116" s="47"/>
      <c r="C116" s="47"/>
      <c r="D116" s="44">
        <v>3688</v>
      </c>
      <c r="E116" s="44">
        <v>3577.7</v>
      </c>
      <c r="F116" s="44">
        <v>52.9</v>
      </c>
      <c r="G116" s="44">
        <v>3.4</v>
      </c>
      <c r="H116" s="55"/>
      <c r="I116" s="43">
        <f t="shared" si="20"/>
        <v>1.4786035721273445</v>
      </c>
      <c r="J116" s="45" t="s">
        <v>125</v>
      </c>
    </row>
    <row r="117" spans="1:10" ht="14.25">
      <c r="A117" s="56" t="s">
        <v>117</v>
      </c>
      <c r="B117" s="47"/>
      <c r="C117" s="47"/>
      <c r="D117" s="47">
        <v>3500</v>
      </c>
      <c r="E117" s="47">
        <v>3500</v>
      </c>
      <c r="F117" s="47">
        <v>52.9</v>
      </c>
      <c r="G117" s="47"/>
      <c r="H117" s="42"/>
      <c r="I117" s="45">
        <f t="shared" si="20"/>
        <v>1.5114285714285713</v>
      </c>
      <c r="J117" s="45"/>
    </row>
    <row r="118" spans="1:10" ht="14.25">
      <c r="A118" s="56" t="s">
        <v>118</v>
      </c>
      <c r="B118" s="47"/>
      <c r="C118" s="47"/>
      <c r="D118" s="47">
        <f>D116-D117</f>
        <v>188</v>
      </c>
      <c r="E118" s="47">
        <f>E116-E117</f>
        <v>77.69999999999982</v>
      </c>
      <c r="F118" s="47">
        <f>F116-F117</f>
        <v>0</v>
      </c>
      <c r="G118" s="47">
        <v>3.4</v>
      </c>
      <c r="H118" s="42"/>
      <c r="I118" s="45">
        <f t="shared" si="20"/>
        <v>0</v>
      </c>
      <c r="J118" s="45">
        <f t="shared" si="25"/>
        <v>0</v>
      </c>
    </row>
    <row r="119" spans="1:10" ht="12.75">
      <c r="A119" s="49" t="s">
        <v>119</v>
      </c>
      <c r="B119" s="23">
        <v>22099.1</v>
      </c>
      <c r="C119" s="23">
        <v>22099.1</v>
      </c>
      <c r="D119" s="23">
        <v>0</v>
      </c>
      <c r="E119" s="23">
        <v>0</v>
      </c>
      <c r="F119" s="57">
        <v>0</v>
      </c>
      <c r="G119" s="57">
        <v>3680</v>
      </c>
      <c r="H119" s="42">
        <f>F119/C119*100</f>
        <v>0</v>
      </c>
      <c r="I119" s="43"/>
      <c r="J119" s="45">
        <f t="shared" si="25"/>
        <v>0</v>
      </c>
    </row>
    <row r="120" spans="1:10" ht="12.75">
      <c r="A120" s="58" t="s">
        <v>120</v>
      </c>
      <c r="B120" s="59" t="e">
        <f>B80+B84+B85+B86+B90+B95+B96+B100+B106+B112+B119</f>
        <v>#REF!</v>
      </c>
      <c r="C120" s="59">
        <f>C80+C84+C85+C86+C90+C95+C96+C100+C106+C112+C119</f>
        <v>310242.1</v>
      </c>
      <c r="D120" s="59">
        <f>D80+D84+D85+D86+D90+D95+D96+D100+D106+D112+D119+D116</f>
        <v>287828</v>
      </c>
      <c r="E120" s="59">
        <f>E80+E84+E85+E86+E90+E95+E96+E100+E106+E112+E119+E116</f>
        <v>276560.1</v>
      </c>
      <c r="F120" s="59">
        <f>F80+F84+F85+F86+F90+F95+F96+F100+F106+F112+F119+F116</f>
        <v>26224.5</v>
      </c>
      <c r="G120" s="59">
        <f>G80+G84+G85+G86+G90+G95+G96+G100+G106+G112+G119+G116</f>
        <v>27276.5</v>
      </c>
      <c r="H120" s="42">
        <f>F120/C120*100</f>
        <v>8.45291467534548</v>
      </c>
      <c r="I120" s="43">
        <f>F120/E120*100</f>
        <v>9.482387372581947</v>
      </c>
      <c r="J120" s="43">
        <f>F120/G120*100</f>
        <v>96.1432001906403</v>
      </c>
    </row>
    <row r="121" spans="1:10" ht="25.5">
      <c r="A121" s="60" t="s">
        <v>121</v>
      </c>
      <c r="B121" s="40" t="e">
        <f aca="true" t="shared" si="26" ref="B121:G121">B77-B120</f>
        <v>#REF!</v>
      </c>
      <c r="C121" s="40">
        <f t="shared" si="26"/>
        <v>-3413.5999999999767</v>
      </c>
      <c r="D121" s="40">
        <f t="shared" si="26"/>
        <v>-3220</v>
      </c>
      <c r="E121" s="40">
        <f t="shared" si="26"/>
        <v>-3220</v>
      </c>
      <c r="F121" s="40">
        <f t="shared" si="26"/>
        <v>9921.599999999999</v>
      </c>
      <c r="G121" s="40">
        <f t="shared" si="26"/>
        <v>5445.699999999997</v>
      </c>
      <c r="H121" s="61"/>
      <c r="I121" s="43"/>
      <c r="J121" s="43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t="s">
        <v>122</v>
      </c>
      <c r="E123" s="62" t="s">
        <v>123</v>
      </c>
      <c r="F123" s="62"/>
      <c r="G123" s="62"/>
    </row>
  </sheetData>
  <mergeCells count="3">
    <mergeCell ref="E123:G123"/>
    <mergeCell ref="A1:J1"/>
    <mergeCell ref="I2:J2"/>
  </mergeCells>
  <printOptions/>
  <pageMargins left="0.984251968503937" right="0.5905511811023623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2011-03-21T06:46:15Z</cp:lastPrinted>
  <dcterms:created xsi:type="dcterms:W3CDTF">2006-03-13T07:15:44Z</dcterms:created>
  <dcterms:modified xsi:type="dcterms:W3CDTF">2011-03-22T08:46:26Z</dcterms:modified>
  <cp:category/>
  <cp:version/>
  <cp:contentType/>
  <cp:contentStatus/>
</cp:coreProperties>
</file>