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11310" windowHeight="651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<sst xmlns="http://schemas.openxmlformats.org/spreadsheetml/2006/main" count="145" uniqueCount="129">
  <si>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</si>
  <si>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</si>
  <si>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</si>
  <si>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</si>
  <si>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ГОСУДАРСТВЕННАЯ ПОШЛИНА, СБОРЫ</t>
  </si>
  <si>
    <t>Государственная пошлина по делам, рассматриваемым в судах общей юрисдикции</t>
  </si>
  <si>
    <t>Налог на прибыль организаций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</si>
  <si>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</si>
  <si>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</si>
  <si>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</si>
  <si>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</si>
  <si>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</si>
  <si>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</si>
  <si>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</si>
  <si>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</si>
  <si>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</si>
  <si>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</si>
  <si>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</si>
  <si>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</si>
  <si>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</si>
  <si>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</si>
  <si>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</si>
  <si>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Здравоохранение и спорт</t>
  </si>
  <si>
    <t xml:space="preserve">  Здравоохранение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</si>
  <si>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</si>
  <si>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</si>
  <si>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</si>
  <si>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</si>
  <si>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</si>
  <si>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</si>
  <si>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Доходы от продажи квартир</t>
  </si>
  <si>
    <t>ЗАДОЛЖЕННОСТЬ И ПЕРЕРАСЧЕТЫ ПО ОТМЕНЕННЫМ НАЛОГАМ, СБОРАМ И ИНЫМ ОБЯЗАТЕЛЬНЫМ ПЛАТЕЖАМ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</si>
  <si>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</si>
  <si>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</si>
  <si>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Прочие налоги и сборы ( по отмен.налогам и сборам)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</si>
  <si>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</si>
  <si>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</t>
  </si>
  <si>
    <t>Государственная пошлина за государственную регистрацию</t>
  </si>
  <si>
    <t xml:space="preserve">  НАЛОГОВЫЕ ДОХОДЫ</t>
  </si>
  <si>
    <t xml:space="preserve"> НЕНАЛОГОВЫЕ ДОХОДЫ</t>
  </si>
  <si>
    <t>1. ДОХОДЫ налоговые и неналоговые</t>
  </si>
  <si>
    <t>в т.ч.:  - благоустройство  райцентра</t>
  </si>
  <si>
    <t xml:space="preserve">            - инвестиции </t>
  </si>
  <si>
    <t>Доходы от сдачи в аренду имущества, находящегося в оперативном управлении органов управления муниципальных  районов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</si>
  <si>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</si>
  <si>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</si>
  <si>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Субвенции бюджетам муниципальных районов на ежемесячное денежное вознаграждение за классное руководство</t>
  </si>
  <si>
    <t>Прочие субвенции бюджетам муниципальных районов</t>
  </si>
  <si>
    <t>(тыс.руб.)</t>
  </si>
  <si>
    <t>Налог на добычу общераспространенных   полезных ископаемых</t>
  </si>
  <si>
    <t>Рыночные продажи товаров и услуг</t>
  </si>
  <si>
    <t>Безвозмездные поступления от предпринимательской и иной приносящей доход деятельности</t>
  </si>
  <si>
    <t>Субсидии от других бюджетов бюджетной сиистемы РФ</t>
  </si>
  <si>
    <t>Культура,кинематография и средства массовой информации</t>
  </si>
  <si>
    <t>Субсидии бюджетам для развития обществ. ифраструктуры регионального значения</t>
  </si>
  <si>
    <t>в т.ч.:     - ремонт дорог (225)</t>
  </si>
  <si>
    <t>Налог с продаж</t>
  </si>
  <si>
    <t>Налог на добычу прочих полезных ископаемых</t>
  </si>
  <si>
    <t>Субсидии бюджетам муниц.районов на госуд.поддержку внедрения комп.мер модернизации</t>
  </si>
  <si>
    <t>% исп.к уточ.   плану</t>
  </si>
  <si>
    <t xml:space="preserve">  -коммунальные услуги</t>
  </si>
  <si>
    <t xml:space="preserve"> -коммунальные услуги</t>
  </si>
  <si>
    <t xml:space="preserve">   -Транспорт</t>
  </si>
  <si>
    <t xml:space="preserve">   -Сельское хозяйство и рыболовство</t>
  </si>
  <si>
    <t>Субсидии бюджетам муниц.районов на осущ.меропр. по обеспеч. жильем граждан, прожив. в сельской местности</t>
  </si>
  <si>
    <t>Субсидии бюджетам муниц.районов на обесп. жильем молодых специалистов</t>
  </si>
  <si>
    <t>ДОХОДЫ ОТ ОКАЗАНИЯ ПЛАТНЫХ УСЛУГ И КОМПЕНСАЦИЯ ЗАТРАТ ГОСУДАРСТВА</t>
  </si>
  <si>
    <t>НАЛОГИ НА ПРИБЫЛЬ, ДОХОДЫ</t>
  </si>
  <si>
    <t>Национальная безопасность и правоохранительная деятельность</t>
  </si>
  <si>
    <t>Начальник  финансового отдела</t>
  </si>
  <si>
    <t>И.Г. Васильева</t>
  </si>
  <si>
    <t>Платежи за пользование природными ресурсами</t>
  </si>
  <si>
    <t xml:space="preserve">  Культура</t>
  </si>
  <si>
    <t>Др.вопросы в обл.культуры, кинематат. и СМИ</t>
  </si>
  <si>
    <t>Доходы от реализации имущества, находящегося в государственной и муниц. собственности</t>
  </si>
  <si>
    <t>Доходы от продажи земельных участков, находящегося в госуд. и  муниципальной собственности</t>
  </si>
  <si>
    <t>Дотации на поддержку мер по обеспечению сбалансированности</t>
  </si>
  <si>
    <t xml:space="preserve">  Субсидии  бюджетам субъектов Российской Федерации и муниц. образований</t>
  </si>
  <si>
    <t xml:space="preserve">  Субвенции  бюджетам субъектов Российской Федерации и муниц. образований</t>
  </si>
  <si>
    <t xml:space="preserve"> -Охрана семьи и детства</t>
  </si>
  <si>
    <t>Доходы, получаемые в виде арендной платы за земельные участки, а т.же средства от продажи права на заключ. договоров аренды</t>
  </si>
  <si>
    <t>Дотации бюджетам субъектов Российской Федерации и мун. образ.</t>
  </si>
  <si>
    <t xml:space="preserve">  Дотации бюджетам мун.р-ов на вырав. уровня бюджетной  обеспеченности</t>
  </si>
  <si>
    <t>Субвенции бюджетам муницип. районов на составление (изменение и дополнение) списков кандидатов в присяжные заседатели федеральных судов общей юрисдикции РФ</t>
  </si>
  <si>
    <t>Субвенции бюджетам мун.районов на выплату единовременного пособия при всех формах устройства детей, лишенных родит.попечения, в семью</t>
  </si>
  <si>
    <t>Субвенци бюджетам на выплату  компенсации части родит.платы за сод-е ребенка в гос. и МОУ</t>
  </si>
  <si>
    <t>% исп.к утв. плану</t>
  </si>
  <si>
    <t>Другие вопросы в области здравоохранения,физической культуры и спорта</t>
  </si>
  <si>
    <t>Субвенции бюджетам муниц.районов на обеспечение жилыми помещениями детей-сирот, детей, оставшихся без попечения родителей</t>
  </si>
  <si>
    <t xml:space="preserve"> -Борьба с беспризорностью, опека</t>
  </si>
  <si>
    <t>Прочие субсидии бюджетам муниципальных районов</t>
  </si>
  <si>
    <t>Субсидии бюджетам муниципальных районов на комплектование книжных фондов библиотек мун.образований</t>
  </si>
  <si>
    <t>Субсидии бюджетам муниципальных районов на капремонт многокв.домов за счет Фонда реформирования</t>
  </si>
  <si>
    <t>Субсидии бюджетам муниципальных районов на капремонт многокв.домов за счет средств бюджетов</t>
  </si>
  <si>
    <t>Исполнено на          01.04.09</t>
  </si>
  <si>
    <t xml:space="preserve"> - Благоустройство</t>
  </si>
  <si>
    <t>Платежи от государственных и муниципальных унитарных предриятий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</si>
  <si>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</si>
  <si>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</si>
  <si>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</si>
  <si>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на осуществление капитального ремонта гидротехнических сооружений</t>
  </si>
  <si>
    <t>Субсидии бюджетам муниц. районов  на обеспечение жильем молодых семей</t>
  </si>
  <si>
    <t>Утвержд.    план на 2010 год</t>
  </si>
  <si>
    <t>Уточнен. план на 2010 год</t>
  </si>
  <si>
    <t>% исп. 2010 г. к 2009 г.</t>
  </si>
  <si>
    <t>ДОХОДЫ ОТ ПРОДАЖИ МАТЕРИАЛЬНЫХ И НЕМАТЕРИАЛЬНЫХ АКТИВОВ</t>
  </si>
  <si>
    <t>Субвенции бюджетам муниц.районов на выполнение передаваемых полномочий субъектов РФ</t>
  </si>
  <si>
    <t>Субвенции бюджетам муницип. районов на денежные выплаты медицинскому персоналу фельдшерско - акушерских пунктов, врачам, фельдшерам и медицинским сестрам скорой медицинской помощи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</si>
  <si>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</si>
  <si>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Межбюджетные трансферты, передаваемые бюджетам муниципальных районов на реализацию доп.мероприятий, направленных на снижение напряженности на рынке труда</t>
  </si>
  <si>
    <t xml:space="preserve">Межбюджетные трансферты, передаваемые бюджетам муниципальных районов из бюджетов поселений на осущ.части полномочий по решению вопросов местного значения </t>
  </si>
  <si>
    <t>Государственная пошлина за совершение нотариальных действий должностными лицами органами местного самоуправления</t>
  </si>
  <si>
    <t>Физическая культура и спорт</t>
  </si>
  <si>
    <t>Выплата социальных пособий учащимися для приобретения проездных билетов</t>
  </si>
  <si>
    <t>Субвенции бюджетам муниц.районов на оздоровление детей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</si>
  <si>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</si>
  <si>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муниц.районов на ежемесячное денежное вознаграждение за классное руководство</t>
  </si>
  <si>
    <t>Субвенции бюджетам муниц.районов на компенсацию части родительской платы за содержание ребенка в образов.учреждениях дошкольного образования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</si>
  <si>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</si>
  <si>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Прочие межбюджетные трансферты, передаваемые бюджетам муниципальных районов (на оздоровление детей)</t>
  </si>
  <si>
    <t xml:space="preserve"> 2. ДОХОДЫ ОТ ПРЕДПРИНИМАТ.  И ИНОЙ ПРИНОСЯЩЕЙ ДОХОД ДЕЯТЕЛЬНОСТИ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</si>
  <si>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</si>
  <si>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Субсидии бюджетам муниципальных районов на обеспечение мероприятий по переселению граждан из аварийного жилфонда за счет Фонда реформирования</t>
  </si>
  <si>
    <t>Субсидии бюджетам муниципальных районов на обеспечение мероприятий по переселению граждан из аварийного жилфонда за счет средств бюджетов</t>
  </si>
  <si>
    <t>Субвенции бюджетам муниципальных районов на поощрение лучших учителей</t>
  </si>
  <si>
    <t xml:space="preserve">  АНАЛИЗ ИСПОЛНЕНИЯ БЮДЖЕТА МУНИЦИПАЛЬНОГО  РАЙОНА  НА 01 ЯНВАРЯ 2011 Г.</t>
  </si>
  <si>
    <t>Исполнено на         01.01.11</t>
  </si>
  <si>
    <t>Исполнено на      01.01.10</t>
  </si>
  <si>
    <t>Исполнено на          01.01.11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</si>
</sst>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</numFmts>
  <fonts count="1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b/>
      <u val="single"/>
      <sz val="11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11"/>
      <name val="Arial Cyr"/>
      <family val="0"/>
    </font>
    <font>
      <b/>
      <i/>
      <u val="single"/>
      <sz val="11"/>
      <name val="Arial Cyr"/>
      <family val="0"/>
    </font>
    <font>
      <i/>
      <sz val="9"/>
      <name val="Arial"/>
      <family val="0"/>
    </font>
    <font>
      <i/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16" fillId="0" borderId="0" xfId="0" applyFont="1" applyAlignment="1">
      <alignment/>
    </xf>
    <xf numFmtId="0" fontId="0" fillId="0" borderId="1" xfId="0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vertical="center"/>
    </xf>
    <xf numFmtId="164" fontId="15" fillId="4" borderId="1" xfId="0" applyNumberFormat="1" applyFont="1" applyFill="1" applyBorder="1" applyAlignment="1">
      <alignment wrapText="1"/>
    </xf>
    <xf numFmtId="164" fontId="14" fillId="0" borderId="1" xfId="0" applyNumberFormat="1" applyFont="1" applyBorder="1" applyAlignment="1">
      <alignment horizontal="right" vertical="center"/>
    </xf>
    <xf numFmtId="164" fontId="14" fillId="2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40">
      <selection activeCell="F111" sqref="F111"/>
    </sheetView>
  </sheetViews>
  <sheetFormatPr defaultColWidth="9.00390625" defaultRowHeight="12.75"/>
  <cols>
    <col min="1" max="1" width="37.875" style="0" customWidth="1"/>
    <col min="2" max="2" width="10.375" style="0" customWidth="1"/>
    <col min="3" max="3" width="12.25390625" style="0" customWidth="1"/>
    <col min="4" max="4" width="10.75390625" style="0" hidden="1" customWidth="1"/>
    <col min="5" max="5" width="11.00390625" style="0" customWidth="1"/>
    <col min="6" max="6" width="10.75390625" style="0" customWidth="1"/>
    <col min="7" max="7" width="8.25390625" style="0" customWidth="1"/>
    <col min="8" max="8" width="9.00390625" style="0" customWidth="1"/>
    <col min="9" max="9" width="11.00390625" style="0" customWidth="1"/>
  </cols>
  <sheetData>
    <row r="1" spans="1:9" ht="18.75" customHeight="1">
      <c r="A1" s="52" t="s">
        <v>125</v>
      </c>
      <c r="B1" s="52"/>
      <c r="C1" s="52"/>
      <c r="D1" s="52"/>
      <c r="E1" s="52"/>
      <c r="F1" s="52"/>
      <c r="G1" s="52"/>
      <c r="H1" s="52"/>
      <c r="I1" s="52"/>
    </row>
    <row r="2" spans="1:8" ht="15">
      <c r="A2" s="1"/>
      <c r="B2" s="1"/>
      <c r="C2" s="1"/>
      <c r="D2" s="1"/>
      <c r="E2" s="1"/>
      <c r="F2" s="1"/>
      <c r="G2" s="1"/>
      <c r="H2" s="1"/>
    </row>
    <row r="3" spans="1:9" ht="15">
      <c r="A3" s="1"/>
      <c r="B3" s="1"/>
      <c r="C3" s="1"/>
      <c r="D3" s="1"/>
      <c r="E3" s="1"/>
      <c r="F3" s="1"/>
      <c r="G3" s="51" t="s">
        <v>48</v>
      </c>
      <c r="H3" s="51"/>
      <c r="I3" s="51"/>
    </row>
    <row r="4" spans="1:9" ht="54.75" customHeight="1">
      <c r="A4" s="3" t="s">
        <v>0</v>
      </c>
      <c r="B4" s="15" t="s">
        <v>102</v>
      </c>
      <c r="C4" s="15" t="s">
        <v>103</v>
      </c>
      <c r="D4" s="15" t="s">
        <v>94</v>
      </c>
      <c r="E4" s="15" t="s">
        <v>126</v>
      </c>
      <c r="F4" s="15" t="s">
        <v>127</v>
      </c>
      <c r="G4" s="15" t="s">
        <v>86</v>
      </c>
      <c r="H4" s="15" t="s">
        <v>59</v>
      </c>
      <c r="I4" s="23" t="s">
        <v>104</v>
      </c>
    </row>
    <row r="5" spans="1:9" ht="21.75" customHeight="1">
      <c r="A5" s="18" t="s">
        <v>40</v>
      </c>
      <c r="B5" s="30">
        <f>B6+B25</f>
        <v>48701.1</v>
      </c>
      <c r="C5" s="30">
        <f>C6+C25</f>
        <v>53801.1</v>
      </c>
      <c r="D5" s="30">
        <f>D6+D25</f>
        <v>3196.1000000000004</v>
      </c>
      <c r="E5" s="30">
        <f>E6+E25</f>
        <v>59049.299999999996</v>
      </c>
      <c r="F5" s="30">
        <f>F6+F25</f>
        <v>54158.5</v>
      </c>
      <c r="G5" s="30">
        <f>E5/B5*100</f>
        <v>121.24839069343403</v>
      </c>
      <c r="H5" s="31">
        <f>E5/C5*100</f>
        <v>109.75481913938563</v>
      </c>
      <c r="I5" s="32">
        <f>E5/F5*100</f>
        <v>109.03053075694488</v>
      </c>
    </row>
    <row r="6" spans="1:9" ht="19.5" customHeight="1">
      <c r="A6" s="6" t="s">
        <v>38</v>
      </c>
      <c r="B6" s="30">
        <f>B7+B9+B12+B15+B19</f>
        <v>43890</v>
      </c>
      <c r="C6" s="30">
        <f>C7+C9+C12+C15+C19</f>
        <v>47395.6</v>
      </c>
      <c r="D6" s="30">
        <f>D7+D9+D12+D15+D19</f>
        <v>2990.7000000000003</v>
      </c>
      <c r="E6" s="30">
        <f>E7+E9+E12+E15+E19</f>
        <v>51854.7</v>
      </c>
      <c r="F6" s="30">
        <f>F7+F9+F12+F15+F19</f>
        <v>47952.2</v>
      </c>
      <c r="G6" s="30">
        <f aca="true" t="shared" si="0" ref="G6:G82">E6/B6*100</f>
        <v>118.14695830485304</v>
      </c>
      <c r="H6" s="31">
        <f aca="true" t="shared" si="1" ref="H6:H83">E6/C6*100</f>
        <v>109.40825730658541</v>
      </c>
      <c r="I6" s="32">
        <f aca="true" t="shared" si="2" ref="I6:I79">E6/F6*100</f>
        <v>108.13831273643338</v>
      </c>
    </row>
    <row r="7" spans="1:9" ht="15">
      <c r="A7" s="7" t="s">
        <v>67</v>
      </c>
      <c r="B7" s="33">
        <f>B8</f>
        <v>35109.9</v>
      </c>
      <c r="C7" s="33">
        <f>C8</f>
        <v>35109.9</v>
      </c>
      <c r="D7" s="33">
        <f>D8</f>
        <v>1467.7</v>
      </c>
      <c r="E7" s="33">
        <f>E8</f>
        <v>38655.8</v>
      </c>
      <c r="F7" s="33">
        <f>F8</f>
        <v>38574.2</v>
      </c>
      <c r="G7" s="30">
        <f t="shared" si="0"/>
        <v>110.09943064491783</v>
      </c>
      <c r="H7" s="31">
        <f t="shared" si="1"/>
        <v>110.09943064491783</v>
      </c>
      <c r="I7" s="32">
        <f t="shared" si="2"/>
        <v>100.21154035598924</v>
      </c>
    </row>
    <row r="8" spans="1:9" ht="22.5" customHeight="1">
      <c r="A8" s="8" t="s">
        <v>1</v>
      </c>
      <c r="B8" s="34">
        <v>35109.9</v>
      </c>
      <c r="C8" s="34">
        <v>35109.9</v>
      </c>
      <c r="D8" s="34">
        <v>1467.7</v>
      </c>
      <c r="E8" s="34">
        <v>38655.8</v>
      </c>
      <c r="F8" s="34">
        <v>38574.2</v>
      </c>
      <c r="G8" s="34">
        <f t="shared" si="0"/>
        <v>110.09943064491783</v>
      </c>
      <c r="H8" s="35">
        <f t="shared" si="1"/>
        <v>110.09943064491783</v>
      </c>
      <c r="I8" s="36">
        <f t="shared" si="2"/>
        <v>100.21154035598924</v>
      </c>
    </row>
    <row r="9" spans="1:9" ht="15">
      <c r="A9" s="17" t="s">
        <v>2</v>
      </c>
      <c r="B9" s="33">
        <f>B10+B11</f>
        <v>6650</v>
      </c>
      <c r="C9" s="33">
        <f>C10+C11</f>
        <v>8494.4</v>
      </c>
      <c r="D9" s="33">
        <f>D10+D11</f>
        <v>1410.6000000000001</v>
      </c>
      <c r="E9" s="33">
        <f>E10+E11</f>
        <v>8686.699999999999</v>
      </c>
      <c r="F9" s="33">
        <f>F10+F11</f>
        <v>7717.8</v>
      </c>
      <c r="G9" s="30">
        <f t="shared" si="0"/>
        <v>130.6270676691729</v>
      </c>
      <c r="H9" s="31">
        <f t="shared" si="1"/>
        <v>102.26384441514409</v>
      </c>
      <c r="I9" s="32">
        <f t="shared" si="2"/>
        <v>112.55409572676149</v>
      </c>
    </row>
    <row r="10" spans="1:9" ht="28.5">
      <c r="A10" s="9" t="s">
        <v>29</v>
      </c>
      <c r="B10" s="34">
        <v>6200</v>
      </c>
      <c r="C10" s="34">
        <v>7700</v>
      </c>
      <c r="D10" s="34">
        <v>1399.7</v>
      </c>
      <c r="E10" s="34">
        <v>7846.9</v>
      </c>
      <c r="F10" s="34">
        <v>7102.7</v>
      </c>
      <c r="G10" s="34">
        <f t="shared" si="0"/>
        <v>126.56290322580645</v>
      </c>
      <c r="H10" s="35">
        <f t="shared" si="1"/>
        <v>101.9077922077922</v>
      </c>
      <c r="I10" s="36">
        <f t="shared" si="2"/>
        <v>110.4777056612274</v>
      </c>
    </row>
    <row r="11" spans="1:9" ht="28.5">
      <c r="A11" s="9" t="s">
        <v>3</v>
      </c>
      <c r="B11" s="34">
        <v>450</v>
      </c>
      <c r="C11" s="34">
        <v>794.4</v>
      </c>
      <c r="D11" s="34">
        <v>10.9</v>
      </c>
      <c r="E11" s="34">
        <v>839.8</v>
      </c>
      <c r="F11" s="34">
        <v>615.1</v>
      </c>
      <c r="G11" s="34">
        <f t="shared" si="0"/>
        <v>186.62222222222223</v>
      </c>
      <c r="H11" s="35">
        <f t="shared" si="1"/>
        <v>105.71500503524673</v>
      </c>
      <c r="I11" s="36">
        <f t="shared" si="2"/>
        <v>136.53064542350836</v>
      </c>
    </row>
    <row r="12" spans="1:9" ht="41.25" customHeight="1">
      <c r="A12" s="16" t="s">
        <v>33</v>
      </c>
      <c r="B12" s="33">
        <f>B13+B14</f>
        <v>180.1</v>
      </c>
      <c r="C12" s="33">
        <f>C13+C14</f>
        <v>405.6</v>
      </c>
      <c r="D12" s="33">
        <f>D13+D14</f>
        <v>21.6</v>
      </c>
      <c r="E12" s="33">
        <f>E13+E14</f>
        <v>472.3</v>
      </c>
      <c r="F12" s="33">
        <f>F13+F14</f>
        <v>277.6</v>
      </c>
      <c r="G12" s="30">
        <f t="shared" si="0"/>
        <v>262.24319822320933</v>
      </c>
      <c r="H12" s="31">
        <f t="shared" si="1"/>
        <v>116.44477317554241</v>
      </c>
      <c r="I12" s="32">
        <f t="shared" si="2"/>
        <v>170.13688760806915</v>
      </c>
    </row>
    <row r="13" spans="1:9" ht="42.75">
      <c r="A13" s="9" t="s">
        <v>49</v>
      </c>
      <c r="B13" s="34">
        <v>177.1</v>
      </c>
      <c r="C13" s="34">
        <v>405.6</v>
      </c>
      <c r="D13" s="34">
        <v>21.5</v>
      </c>
      <c r="E13" s="34">
        <v>472.3</v>
      </c>
      <c r="F13" s="34">
        <v>270.1</v>
      </c>
      <c r="G13" s="34">
        <f t="shared" si="0"/>
        <v>266.6854884246189</v>
      </c>
      <c r="H13" s="35">
        <f t="shared" si="1"/>
        <v>116.44477317554241</v>
      </c>
      <c r="I13" s="36">
        <f t="shared" si="2"/>
        <v>174.8611625323954</v>
      </c>
    </row>
    <row r="14" spans="1:9" ht="28.5">
      <c r="A14" s="9" t="s">
        <v>57</v>
      </c>
      <c r="B14" s="34">
        <v>3</v>
      </c>
      <c r="C14" s="34">
        <v>0</v>
      </c>
      <c r="D14" s="34">
        <v>0.1</v>
      </c>
      <c r="E14" s="34">
        <v>0</v>
      </c>
      <c r="F14" s="34">
        <v>7.5</v>
      </c>
      <c r="G14" s="34">
        <f t="shared" si="0"/>
        <v>0</v>
      </c>
      <c r="H14" s="35"/>
      <c r="I14" s="36">
        <f t="shared" si="2"/>
        <v>0</v>
      </c>
    </row>
    <row r="15" spans="1:9" ht="32.25" customHeight="1">
      <c r="A15" s="10" t="s">
        <v>4</v>
      </c>
      <c r="B15" s="33">
        <f>B17+B18+B16</f>
        <v>1950</v>
      </c>
      <c r="C15" s="33">
        <f>C17+C18+C16</f>
        <v>3385.7</v>
      </c>
      <c r="D15" s="33">
        <f>D17+D18+D16</f>
        <v>90.8</v>
      </c>
      <c r="E15" s="33">
        <f>E17+E18+E16</f>
        <v>4019.7</v>
      </c>
      <c r="F15" s="33">
        <f>F17+F18+F16</f>
        <v>1364.1999999999998</v>
      </c>
      <c r="G15" s="30">
        <f t="shared" si="0"/>
        <v>206.1384615384615</v>
      </c>
      <c r="H15" s="31">
        <f t="shared" si="1"/>
        <v>118.72581740851227</v>
      </c>
      <c r="I15" s="32">
        <f t="shared" si="2"/>
        <v>294.656208767043</v>
      </c>
    </row>
    <row r="16" spans="1:9" ht="59.25" customHeight="1" hidden="1">
      <c r="A16" s="9" t="s">
        <v>111</v>
      </c>
      <c r="B16" s="33"/>
      <c r="C16" s="33"/>
      <c r="D16" s="33"/>
      <c r="E16" s="34"/>
      <c r="F16" s="33"/>
      <c r="G16" s="34"/>
      <c r="H16" s="35"/>
      <c r="I16" s="36"/>
    </row>
    <row r="17" spans="1:9" ht="42.75">
      <c r="A17" s="9" t="s">
        <v>5</v>
      </c>
      <c r="B17" s="34">
        <v>750</v>
      </c>
      <c r="C17" s="34">
        <v>740</v>
      </c>
      <c r="D17" s="34">
        <v>17.2</v>
      </c>
      <c r="E17" s="34">
        <v>797.3</v>
      </c>
      <c r="F17" s="34">
        <v>548.8</v>
      </c>
      <c r="G17" s="34">
        <f t="shared" si="0"/>
        <v>106.30666666666666</v>
      </c>
      <c r="H17" s="35">
        <f t="shared" si="1"/>
        <v>107.74324324324324</v>
      </c>
      <c r="I17" s="36">
        <f t="shared" si="2"/>
        <v>145.28061224489795</v>
      </c>
    </row>
    <row r="18" spans="1:9" ht="28.5">
      <c r="A18" s="9" t="s">
        <v>37</v>
      </c>
      <c r="B18" s="34">
        <v>1200</v>
      </c>
      <c r="C18" s="34">
        <v>2645.7</v>
      </c>
      <c r="D18" s="34">
        <v>73.6</v>
      </c>
      <c r="E18" s="34">
        <v>3222.4</v>
      </c>
      <c r="F18" s="34">
        <v>815.4</v>
      </c>
      <c r="G18" s="34">
        <f t="shared" si="0"/>
        <v>268.53333333333336</v>
      </c>
      <c r="H18" s="35">
        <f t="shared" si="1"/>
        <v>121.79763389651133</v>
      </c>
      <c r="I18" s="36">
        <f t="shared" si="2"/>
        <v>395.1925435369144</v>
      </c>
    </row>
    <row r="19" spans="1:9" ht="56.25" customHeight="1">
      <c r="A19" s="16" t="s">
        <v>31</v>
      </c>
      <c r="B19" s="33"/>
      <c r="C19" s="33"/>
      <c r="D19" s="33"/>
      <c r="E19" s="33">
        <v>20.2</v>
      </c>
      <c r="F19" s="33">
        <v>18.4</v>
      </c>
      <c r="G19" s="34"/>
      <c r="H19" s="35"/>
      <c r="I19" s="36"/>
    </row>
    <row r="20" spans="1:9" ht="14.25" hidden="1">
      <c r="A20" s="9" t="s">
        <v>6</v>
      </c>
      <c r="B20" s="34"/>
      <c r="C20" s="34"/>
      <c r="D20" s="34"/>
      <c r="E20" s="34"/>
      <c r="F20" s="34"/>
      <c r="G20" s="34" t="e">
        <f t="shared" si="0"/>
        <v>#DIV/0!</v>
      </c>
      <c r="H20" s="35" t="e">
        <f t="shared" si="1"/>
        <v>#DIV/0!</v>
      </c>
      <c r="I20" s="36" t="e">
        <f t="shared" si="2"/>
        <v>#DIV/0!</v>
      </c>
    </row>
    <row r="21" spans="1:9" ht="0.75" customHeight="1" hidden="1">
      <c r="A21" s="9" t="s">
        <v>71</v>
      </c>
      <c r="B21" s="34"/>
      <c r="C21" s="34"/>
      <c r="D21" s="34"/>
      <c r="E21" s="34"/>
      <c r="F21" s="34"/>
      <c r="G21" s="34" t="e">
        <f t="shared" si="0"/>
        <v>#DIV/0!</v>
      </c>
      <c r="H21" s="35" t="e">
        <f t="shared" si="1"/>
        <v>#DIV/0!</v>
      </c>
      <c r="I21" s="36" t="e">
        <f t="shared" si="2"/>
        <v>#DIV/0!</v>
      </c>
    </row>
    <row r="22" spans="1:9" ht="14.25" hidden="1">
      <c r="A22" s="9" t="s">
        <v>7</v>
      </c>
      <c r="B22" s="34"/>
      <c r="C22" s="34"/>
      <c r="D22" s="34"/>
      <c r="E22" s="34"/>
      <c r="F22" s="34"/>
      <c r="G22" s="34" t="e">
        <f t="shared" si="0"/>
        <v>#DIV/0!</v>
      </c>
      <c r="H22" s="35" t="e">
        <f t="shared" si="1"/>
        <v>#DIV/0!</v>
      </c>
      <c r="I22" s="36" t="e">
        <f t="shared" si="2"/>
        <v>#DIV/0!</v>
      </c>
    </row>
    <row r="23" spans="1:9" ht="20.25" customHeight="1" hidden="1">
      <c r="A23" s="9" t="s">
        <v>56</v>
      </c>
      <c r="B23" s="37"/>
      <c r="C23" s="37"/>
      <c r="D23" s="37"/>
      <c r="E23" s="37"/>
      <c r="F23" s="37"/>
      <c r="G23" s="34" t="e">
        <f t="shared" si="0"/>
        <v>#DIV/0!</v>
      </c>
      <c r="H23" s="35" t="e">
        <f t="shared" si="1"/>
        <v>#DIV/0!</v>
      </c>
      <c r="I23" s="36" t="e">
        <f t="shared" si="2"/>
        <v>#DIV/0!</v>
      </c>
    </row>
    <row r="24" spans="1:9" ht="28.5" hidden="1">
      <c r="A24" s="9" t="s">
        <v>34</v>
      </c>
      <c r="B24" s="34"/>
      <c r="C24" s="34"/>
      <c r="D24" s="34"/>
      <c r="E24" s="34"/>
      <c r="F24" s="34"/>
      <c r="G24" s="34" t="e">
        <f t="shared" si="0"/>
        <v>#DIV/0!</v>
      </c>
      <c r="H24" s="35" t="e">
        <f t="shared" si="1"/>
        <v>#DIV/0!</v>
      </c>
      <c r="I24" s="36" t="e">
        <f t="shared" si="2"/>
        <v>#DIV/0!</v>
      </c>
    </row>
    <row r="25" spans="1:9" ht="21" customHeight="1">
      <c r="A25" s="11" t="s">
        <v>39</v>
      </c>
      <c r="B25" s="30">
        <f>B26+B31+B33+B34+B39+B40</f>
        <v>4811.1</v>
      </c>
      <c r="C25" s="30">
        <f>C26+C31+C33+C34+C39+C40</f>
        <v>6405.5</v>
      </c>
      <c r="D25" s="30">
        <f>D26+D31+D33+D34+D39+D40</f>
        <v>205.39999999999998</v>
      </c>
      <c r="E25" s="30">
        <v>7194.6</v>
      </c>
      <c r="F25" s="30">
        <v>6206.3</v>
      </c>
      <c r="G25" s="30">
        <f t="shared" si="0"/>
        <v>149.54168485377565</v>
      </c>
      <c r="H25" s="31">
        <f t="shared" si="1"/>
        <v>112.31910077277341</v>
      </c>
      <c r="I25" s="32">
        <f t="shared" si="2"/>
        <v>115.9241415980536</v>
      </c>
    </row>
    <row r="26" spans="1:9" ht="71.25" customHeight="1">
      <c r="A26" s="10" t="s">
        <v>35</v>
      </c>
      <c r="B26" s="33">
        <f>B27+B28+B29+B30</f>
        <v>1197</v>
      </c>
      <c r="C26" s="33">
        <f>C27+C28+C29+C30</f>
        <v>1207.1000000000001</v>
      </c>
      <c r="D26" s="33">
        <f>D27+D28+D29+D30</f>
        <v>43.6</v>
      </c>
      <c r="E26" s="33">
        <f>E27+E28+E29+E30</f>
        <v>1350.3000000000002</v>
      </c>
      <c r="F26" s="33">
        <f>F27+F28+F29+F30</f>
        <v>1330.1</v>
      </c>
      <c r="G26" s="30">
        <f t="shared" si="0"/>
        <v>112.80701754385967</v>
      </c>
      <c r="H26" s="31">
        <f t="shared" si="1"/>
        <v>111.86314307016818</v>
      </c>
      <c r="I26" s="32">
        <f t="shared" si="2"/>
        <v>101.51868280580409</v>
      </c>
    </row>
    <row r="27" spans="1:9" ht="45" customHeight="1">
      <c r="A27" s="9" t="s">
        <v>36</v>
      </c>
      <c r="B27" s="34">
        <v>20</v>
      </c>
      <c r="C27" s="34">
        <v>0</v>
      </c>
      <c r="D27" s="34"/>
      <c r="E27" s="34"/>
      <c r="F27" s="34"/>
      <c r="G27" s="34">
        <f t="shared" si="0"/>
        <v>0</v>
      </c>
      <c r="H27" s="35"/>
      <c r="I27" s="36"/>
    </row>
    <row r="28" spans="1:9" ht="58.5" customHeight="1">
      <c r="A28" s="9" t="s">
        <v>80</v>
      </c>
      <c r="B28" s="34">
        <v>897</v>
      </c>
      <c r="C28" s="34">
        <v>931.7</v>
      </c>
      <c r="D28" s="34">
        <v>24.6</v>
      </c>
      <c r="E28" s="34">
        <v>1028</v>
      </c>
      <c r="F28" s="34">
        <v>982.5</v>
      </c>
      <c r="G28" s="34">
        <f t="shared" si="0"/>
        <v>114.60423634336678</v>
      </c>
      <c r="H28" s="35">
        <f t="shared" si="1"/>
        <v>110.33594504668885</v>
      </c>
      <c r="I28" s="36">
        <f t="shared" si="2"/>
        <v>104.63104325699746</v>
      </c>
    </row>
    <row r="29" spans="1:9" ht="66.75" customHeight="1">
      <c r="A29" s="9" t="s">
        <v>43</v>
      </c>
      <c r="B29" s="34">
        <v>280</v>
      </c>
      <c r="C29" s="34">
        <v>206.4</v>
      </c>
      <c r="D29" s="34">
        <v>19</v>
      </c>
      <c r="E29" s="34">
        <v>252.9</v>
      </c>
      <c r="F29" s="34">
        <v>291</v>
      </c>
      <c r="G29" s="34">
        <f t="shared" si="0"/>
        <v>90.32142857142857</v>
      </c>
      <c r="H29" s="35">
        <f t="shared" si="1"/>
        <v>122.52906976744187</v>
      </c>
      <c r="I29" s="36">
        <f t="shared" si="2"/>
        <v>86.90721649484536</v>
      </c>
    </row>
    <row r="30" spans="1:9" ht="31.5" customHeight="1">
      <c r="A30" s="19" t="s">
        <v>96</v>
      </c>
      <c r="B30" s="34"/>
      <c r="C30" s="34">
        <v>69</v>
      </c>
      <c r="D30" s="34"/>
      <c r="E30" s="34">
        <v>69.4</v>
      </c>
      <c r="F30" s="34">
        <v>56.6</v>
      </c>
      <c r="G30" s="34"/>
      <c r="H30" s="35">
        <f t="shared" si="1"/>
        <v>100.57971014492755</v>
      </c>
      <c r="I30" s="36">
        <f t="shared" si="2"/>
        <v>122.6148409893993</v>
      </c>
    </row>
    <row r="31" spans="1:9" ht="28.5">
      <c r="A31" s="10" t="s">
        <v>8</v>
      </c>
      <c r="B31" s="33">
        <f>B32</f>
        <v>154.1</v>
      </c>
      <c r="C31" s="33">
        <f>C32</f>
        <v>871.1</v>
      </c>
      <c r="D31" s="33">
        <f>D32</f>
        <v>19.5</v>
      </c>
      <c r="E31" s="33">
        <f>E32</f>
        <v>1002.7</v>
      </c>
      <c r="F31" s="33">
        <f>F32</f>
        <v>314.3</v>
      </c>
      <c r="G31" s="30">
        <f t="shared" si="0"/>
        <v>650.6813757300455</v>
      </c>
      <c r="H31" s="31">
        <f t="shared" si="1"/>
        <v>115.10733555274939</v>
      </c>
      <c r="I31" s="32">
        <f t="shared" si="2"/>
        <v>319.02640789055044</v>
      </c>
    </row>
    <row r="32" spans="1:9" ht="25.5">
      <c r="A32" s="19" t="s">
        <v>9</v>
      </c>
      <c r="B32" s="34">
        <v>154.1</v>
      </c>
      <c r="C32" s="34">
        <v>871.1</v>
      </c>
      <c r="D32" s="34">
        <v>19.5</v>
      </c>
      <c r="E32" s="34">
        <v>1002.7</v>
      </c>
      <c r="F32" s="34">
        <v>314.3</v>
      </c>
      <c r="G32" s="34">
        <f t="shared" si="0"/>
        <v>650.6813757300455</v>
      </c>
      <c r="H32" s="35">
        <f t="shared" si="1"/>
        <v>115.10733555274939</v>
      </c>
      <c r="I32" s="36">
        <f t="shared" si="2"/>
        <v>319.02640789055044</v>
      </c>
    </row>
    <row r="33" spans="1:9" ht="32.25" customHeight="1">
      <c r="A33" s="26" t="s">
        <v>66</v>
      </c>
      <c r="B33" s="30"/>
      <c r="C33" s="30">
        <v>36</v>
      </c>
      <c r="D33" s="30"/>
      <c r="E33" s="30">
        <v>37.1</v>
      </c>
      <c r="F33" s="30">
        <v>193.3</v>
      </c>
      <c r="G33" s="34"/>
      <c r="H33" s="35">
        <f t="shared" si="1"/>
        <v>103.05555555555557</v>
      </c>
      <c r="I33" s="36">
        <f t="shared" si="2"/>
        <v>19.192964304190376</v>
      </c>
    </row>
    <row r="34" spans="1:9" ht="43.5" customHeight="1">
      <c r="A34" s="10" t="s">
        <v>105</v>
      </c>
      <c r="B34" s="33">
        <f>B37+B38</f>
        <v>580</v>
      </c>
      <c r="C34" s="33">
        <f>C37+C38</f>
        <v>1411.3</v>
      </c>
      <c r="D34" s="33">
        <f>D37+D38</f>
        <v>9.5</v>
      </c>
      <c r="E34" s="33">
        <f>E37+E38</f>
        <v>1507.2</v>
      </c>
      <c r="F34" s="33">
        <f>F37+F38</f>
        <v>1089.9</v>
      </c>
      <c r="G34" s="30">
        <f t="shared" si="0"/>
        <v>259.86206896551727</v>
      </c>
      <c r="H34" s="31">
        <f t="shared" si="1"/>
        <v>106.79515340466237</v>
      </c>
      <c r="I34" s="32">
        <f t="shared" si="2"/>
        <v>138.2879163225984</v>
      </c>
    </row>
    <row r="35" spans="1:9" ht="14.25" hidden="1">
      <c r="A35" s="9" t="s">
        <v>30</v>
      </c>
      <c r="B35" s="33"/>
      <c r="C35" s="33"/>
      <c r="D35" s="34"/>
      <c r="E35" s="34"/>
      <c r="F35" s="34"/>
      <c r="G35" s="34" t="e">
        <f t="shared" si="0"/>
        <v>#DIV/0!</v>
      </c>
      <c r="H35" s="35" t="e">
        <f t="shared" si="1"/>
        <v>#DIV/0!</v>
      </c>
      <c r="I35" s="36" t="e">
        <f t="shared" si="2"/>
        <v>#DIV/0!</v>
      </c>
    </row>
    <row r="36" spans="1:9" ht="14.25" hidden="1">
      <c r="A36" s="9" t="s">
        <v>30</v>
      </c>
      <c r="B36" s="33"/>
      <c r="C36" s="33"/>
      <c r="D36" s="34"/>
      <c r="E36" s="34"/>
      <c r="F36" s="34"/>
      <c r="G36" s="34" t="e">
        <f t="shared" si="0"/>
        <v>#DIV/0!</v>
      </c>
      <c r="H36" s="35" t="e">
        <f t="shared" si="1"/>
        <v>#DIV/0!</v>
      </c>
      <c r="I36" s="36" t="e">
        <f t="shared" si="2"/>
        <v>#DIV/0!</v>
      </c>
    </row>
    <row r="37" spans="1:9" ht="42.75" customHeight="1">
      <c r="A37" s="9" t="s">
        <v>74</v>
      </c>
      <c r="B37" s="34">
        <v>50</v>
      </c>
      <c r="C37" s="34">
        <v>71</v>
      </c>
      <c r="D37" s="34"/>
      <c r="E37" s="34">
        <v>87.9</v>
      </c>
      <c r="F37" s="34">
        <v>599.3</v>
      </c>
      <c r="G37" s="34">
        <f t="shared" si="0"/>
        <v>175.8</v>
      </c>
      <c r="H37" s="35">
        <f t="shared" si="1"/>
        <v>123.80281690140846</v>
      </c>
      <c r="I37" s="36"/>
    </row>
    <row r="38" spans="1:9" ht="47.25" customHeight="1">
      <c r="A38" s="9" t="s">
        <v>75</v>
      </c>
      <c r="B38" s="34">
        <v>530</v>
      </c>
      <c r="C38" s="34">
        <v>1340.3</v>
      </c>
      <c r="D38" s="34">
        <v>9.5</v>
      </c>
      <c r="E38" s="34">
        <v>1419.3</v>
      </c>
      <c r="F38" s="34">
        <v>490.6</v>
      </c>
      <c r="G38" s="34">
        <f t="shared" si="0"/>
        <v>267.79245283018867</v>
      </c>
      <c r="H38" s="35">
        <f t="shared" si="1"/>
        <v>105.89420279042005</v>
      </c>
      <c r="I38" s="36">
        <f t="shared" si="2"/>
        <v>289.2988177741541</v>
      </c>
    </row>
    <row r="39" spans="1:9" ht="35.25" customHeight="1">
      <c r="A39" s="16" t="s">
        <v>10</v>
      </c>
      <c r="B39" s="33">
        <v>2880</v>
      </c>
      <c r="C39" s="33">
        <v>2880</v>
      </c>
      <c r="D39" s="33">
        <v>129.6</v>
      </c>
      <c r="E39" s="33">
        <v>3297.3</v>
      </c>
      <c r="F39" s="33">
        <v>3278.7</v>
      </c>
      <c r="G39" s="30">
        <f t="shared" si="0"/>
        <v>114.48958333333334</v>
      </c>
      <c r="H39" s="31">
        <f t="shared" si="1"/>
        <v>114.48958333333334</v>
      </c>
      <c r="I39" s="32">
        <f t="shared" si="2"/>
        <v>100.56729801445697</v>
      </c>
    </row>
    <row r="40" spans="1:9" ht="27.75" customHeight="1">
      <c r="A40" s="16" t="s">
        <v>11</v>
      </c>
      <c r="B40" s="33"/>
      <c r="C40" s="33"/>
      <c r="D40" s="33">
        <v>3.2</v>
      </c>
      <c r="E40" s="33">
        <v>0</v>
      </c>
      <c r="F40" s="33">
        <v>0</v>
      </c>
      <c r="G40" s="34"/>
      <c r="H40" s="35"/>
      <c r="I40" s="36"/>
    </row>
    <row r="41" spans="1:9" ht="40.5" customHeight="1">
      <c r="A41" s="21" t="s">
        <v>120</v>
      </c>
      <c r="B41" s="33">
        <f>B42+B43</f>
        <v>14600.5</v>
      </c>
      <c r="C41" s="33">
        <v>0</v>
      </c>
      <c r="D41" s="33">
        <f>D42+D43</f>
        <v>807.6</v>
      </c>
      <c r="E41" s="33">
        <f>E42+E43</f>
        <v>0</v>
      </c>
      <c r="F41" s="33">
        <f>F42+F43</f>
        <v>14570</v>
      </c>
      <c r="G41" s="30">
        <f>E41/B41*100</f>
        <v>0</v>
      </c>
      <c r="H41" s="31"/>
      <c r="I41" s="32">
        <f>E41/F41*100</f>
        <v>0</v>
      </c>
    </row>
    <row r="42" spans="1:9" ht="21" customHeight="1">
      <c r="A42" s="27" t="s">
        <v>50</v>
      </c>
      <c r="B42" s="37">
        <v>9783.8</v>
      </c>
      <c r="C42" s="37">
        <v>0</v>
      </c>
      <c r="D42" s="37">
        <v>665.6</v>
      </c>
      <c r="E42" s="37"/>
      <c r="F42" s="37">
        <v>9978.7</v>
      </c>
      <c r="G42" s="34">
        <f>E42/B42*100</f>
        <v>0</v>
      </c>
      <c r="H42" s="35"/>
      <c r="I42" s="36">
        <f>E42/F42*100</f>
        <v>0</v>
      </c>
    </row>
    <row r="43" spans="1:9" ht="48.75" customHeight="1">
      <c r="A43" s="27" t="s">
        <v>51</v>
      </c>
      <c r="B43" s="37">
        <v>4816.7</v>
      </c>
      <c r="C43" s="37">
        <v>0</v>
      </c>
      <c r="D43" s="37">
        <v>142</v>
      </c>
      <c r="E43" s="37"/>
      <c r="F43" s="37">
        <v>4591.3</v>
      </c>
      <c r="G43" s="34">
        <f>E43/B43*100</f>
        <v>0</v>
      </c>
      <c r="H43" s="35"/>
      <c r="I43" s="36">
        <f>E43/F43*100</f>
        <v>0</v>
      </c>
    </row>
    <row r="44" spans="1:9" ht="27" customHeight="1">
      <c r="A44" s="25" t="s">
        <v>97</v>
      </c>
      <c r="B44" s="38">
        <f>B5+B41</f>
        <v>63301.6</v>
      </c>
      <c r="C44" s="38">
        <f>C5+C41</f>
        <v>53801.1</v>
      </c>
      <c r="D44" s="38">
        <f>D5+D41</f>
        <v>4003.7000000000003</v>
      </c>
      <c r="E44" s="38">
        <f>E5+E41</f>
        <v>59049.299999999996</v>
      </c>
      <c r="F44" s="38">
        <f>F5+F41</f>
        <v>68728.5</v>
      </c>
      <c r="G44" s="39">
        <f>E44/B44*100</f>
        <v>93.2824762723217</v>
      </c>
      <c r="H44" s="40">
        <f>E44/C44*100</f>
        <v>109.75481913938563</v>
      </c>
      <c r="I44" s="41">
        <f>E44/F44*100</f>
        <v>85.91675942294681</v>
      </c>
    </row>
    <row r="45" spans="1:9" ht="26.25" customHeight="1">
      <c r="A45" s="16" t="s">
        <v>98</v>
      </c>
      <c r="B45" s="33">
        <f>B46+B49+B59+B80</f>
        <v>188375</v>
      </c>
      <c r="C45" s="33">
        <f>C46+C49+C59+C80</f>
        <v>224048.8</v>
      </c>
      <c r="D45" s="33">
        <f>D46+D49+D59+D80</f>
        <v>23640.5</v>
      </c>
      <c r="E45" s="33">
        <f>E46+E49+E59+E80</f>
        <v>224003.69999999998</v>
      </c>
      <c r="F45" s="33">
        <f>F46+F49+F59+F80</f>
        <v>262352.1</v>
      </c>
      <c r="G45" s="30">
        <f t="shared" si="0"/>
        <v>118.9137093563371</v>
      </c>
      <c r="H45" s="31">
        <f t="shared" si="1"/>
        <v>99.97987045679334</v>
      </c>
      <c r="I45" s="32">
        <f t="shared" si="2"/>
        <v>85.38284999433967</v>
      </c>
    </row>
    <row r="46" spans="1:9" ht="30" customHeight="1">
      <c r="A46" s="16" t="s">
        <v>81</v>
      </c>
      <c r="B46" s="33">
        <f>B47+B48</f>
        <v>63383</v>
      </c>
      <c r="C46" s="33">
        <f>C47+C48</f>
        <v>63383</v>
      </c>
      <c r="D46" s="33">
        <f>D47+D48</f>
        <v>11598</v>
      </c>
      <c r="E46" s="33">
        <f>E47+E48</f>
        <v>63383</v>
      </c>
      <c r="F46" s="33">
        <f>F47+F48</f>
        <v>73514.59999999999</v>
      </c>
      <c r="G46" s="30">
        <f t="shared" si="0"/>
        <v>100</v>
      </c>
      <c r="H46" s="31">
        <f t="shared" si="1"/>
        <v>100</v>
      </c>
      <c r="I46" s="32">
        <f t="shared" si="2"/>
        <v>86.21824780383761</v>
      </c>
    </row>
    <row r="47" spans="1:9" ht="42" customHeight="1">
      <c r="A47" s="9" t="s">
        <v>82</v>
      </c>
      <c r="B47" s="34">
        <v>63383</v>
      </c>
      <c r="C47" s="34">
        <v>63383</v>
      </c>
      <c r="D47" s="34">
        <v>11032</v>
      </c>
      <c r="E47" s="34">
        <v>63383</v>
      </c>
      <c r="F47" s="34">
        <v>70118.4</v>
      </c>
      <c r="G47" s="34">
        <f t="shared" si="0"/>
        <v>100</v>
      </c>
      <c r="H47" s="35">
        <f t="shared" si="1"/>
        <v>100</v>
      </c>
      <c r="I47" s="36">
        <f t="shared" si="2"/>
        <v>90.39424744432274</v>
      </c>
    </row>
    <row r="48" spans="1:9" ht="36" customHeight="1">
      <c r="A48" s="9" t="s">
        <v>76</v>
      </c>
      <c r="B48" s="34"/>
      <c r="C48" s="34"/>
      <c r="D48" s="34">
        <v>566</v>
      </c>
      <c r="E48" s="34"/>
      <c r="F48" s="34">
        <v>3396.2</v>
      </c>
      <c r="G48" s="34"/>
      <c r="H48" s="35"/>
      <c r="I48" s="36">
        <f t="shared" si="2"/>
        <v>0</v>
      </c>
    </row>
    <row r="49" spans="1:9" ht="37.5" customHeight="1">
      <c r="A49" s="16" t="s">
        <v>77</v>
      </c>
      <c r="B49" s="33">
        <f>B50+B57+B58+B52</f>
        <v>10967</v>
      </c>
      <c r="C49" s="33">
        <f>C50+C57+C58+C52+C53+C54+C55+C56</f>
        <v>36251.399999999994</v>
      </c>
      <c r="D49" s="33">
        <f>D50+D57+D58+D52+D53+D54+D55+D56</f>
        <v>0</v>
      </c>
      <c r="E49" s="33">
        <f>E50+E57+E58+E52+E53+E54+E55+E56</f>
        <v>36251.399999999994</v>
      </c>
      <c r="F49" s="33">
        <f>F50+F57+F58+F52+F53+F54+F51</f>
        <v>61404.3</v>
      </c>
      <c r="G49" s="30">
        <f t="shared" si="0"/>
        <v>330.5498313121181</v>
      </c>
      <c r="H49" s="31">
        <f t="shared" si="1"/>
        <v>100</v>
      </c>
      <c r="I49" s="32">
        <f t="shared" si="2"/>
        <v>59.037233548790546</v>
      </c>
    </row>
    <row r="50" spans="1:9" ht="41.25" customHeight="1">
      <c r="A50" s="27" t="s">
        <v>101</v>
      </c>
      <c r="B50" s="34">
        <v>609</v>
      </c>
      <c r="C50" s="34">
        <v>1178.5</v>
      </c>
      <c r="D50" s="34"/>
      <c r="E50" s="34">
        <v>1178.5</v>
      </c>
      <c r="F50" s="34">
        <v>4346.5</v>
      </c>
      <c r="G50" s="34">
        <f t="shared" si="0"/>
        <v>193.51395730706076</v>
      </c>
      <c r="H50" s="35">
        <f t="shared" si="1"/>
        <v>100</v>
      </c>
      <c r="I50" s="36">
        <f t="shared" si="2"/>
        <v>27.11376969975843</v>
      </c>
    </row>
    <row r="51" spans="1:9" ht="58.5" customHeight="1">
      <c r="A51" s="27" t="s">
        <v>100</v>
      </c>
      <c r="B51" s="34"/>
      <c r="C51" s="34"/>
      <c r="D51" s="34"/>
      <c r="E51" s="34"/>
      <c r="F51" s="34">
        <v>14726.9</v>
      </c>
      <c r="G51" s="34"/>
      <c r="H51" s="35"/>
      <c r="I51" s="36">
        <f t="shared" si="2"/>
        <v>0</v>
      </c>
    </row>
    <row r="52" spans="1:9" ht="66.75" customHeight="1">
      <c r="A52" s="29" t="s">
        <v>118</v>
      </c>
      <c r="B52" s="34"/>
      <c r="C52" s="34">
        <v>10254.7</v>
      </c>
      <c r="D52" s="34"/>
      <c r="E52" s="34">
        <v>10254.7</v>
      </c>
      <c r="F52" s="34">
        <v>9065.4</v>
      </c>
      <c r="G52" s="34"/>
      <c r="H52" s="35">
        <f t="shared" si="1"/>
        <v>100</v>
      </c>
      <c r="I52" s="36">
        <f t="shared" si="2"/>
        <v>113.11911222891436</v>
      </c>
    </row>
    <row r="53" spans="1:9" ht="52.5" customHeight="1">
      <c r="A53" s="9" t="s">
        <v>92</v>
      </c>
      <c r="B53" s="34"/>
      <c r="C53" s="34"/>
      <c r="D53" s="34"/>
      <c r="E53" s="34"/>
      <c r="F53" s="34">
        <v>11333.9</v>
      </c>
      <c r="G53" s="34"/>
      <c r="H53" s="35"/>
      <c r="I53" s="36">
        <f t="shared" si="2"/>
        <v>0</v>
      </c>
    </row>
    <row r="54" spans="1:9" ht="50.25" customHeight="1">
      <c r="A54" s="9" t="s">
        <v>93</v>
      </c>
      <c r="B54" s="34"/>
      <c r="C54" s="34"/>
      <c r="D54" s="34"/>
      <c r="E54" s="34"/>
      <c r="F54" s="34">
        <v>4000</v>
      </c>
      <c r="G54" s="34"/>
      <c r="H54" s="35"/>
      <c r="I54" s="36">
        <f t="shared" si="2"/>
        <v>0</v>
      </c>
    </row>
    <row r="55" spans="1:9" ht="70.5" customHeight="1">
      <c r="A55" s="9" t="s">
        <v>122</v>
      </c>
      <c r="B55" s="34"/>
      <c r="C55" s="34">
        <v>6459.7</v>
      </c>
      <c r="D55" s="34"/>
      <c r="E55" s="34">
        <v>6459.7</v>
      </c>
      <c r="F55" s="34"/>
      <c r="G55" s="34"/>
      <c r="H55" s="35"/>
      <c r="I55" s="36"/>
    </row>
    <row r="56" spans="1:9" ht="78.75" customHeight="1">
      <c r="A56" s="9" t="s">
        <v>123</v>
      </c>
      <c r="B56" s="34"/>
      <c r="C56" s="34">
        <v>402.2</v>
      </c>
      <c r="D56" s="34"/>
      <c r="E56" s="34">
        <v>402.2</v>
      </c>
      <c r="F56" s="34"/>
      <c r="G56" s="34"/>
      <c r="H56" s="35"/>
      <c r="I56" s="36"/>
    </row>
    <row r="57" spans="1:9" ht="29.25" customHeight="1">
      <c r="A57" s="27" t="s">
        <v>90</v>
      </c>
      <c r="B57" s="34">
        <v>10335.6</v>
      </c>
      <c r="C57" s="34">
        <v>17956.3</v>
      </c>
      <c r="D57" s="34"/>
      <c r="E57" s="34">
        <v>17956.3</v>
      </c>
      <c r="F57" s="34">
        <v>17931.6</v>
      </c>
      <c r="G57" s="34">
        <f t="shared" si="0"/>
        <v>173.73253608885793</v>
      </c>
      <c r="H57" s="35">
        <f t="shared" si="1"/>
        <v>100</v>
      </c>
      <c r="I57" s="36">
        <f t="shared" si="2"/>
        <v>100.13774565571394</v>
      </c>
    </row>
    <row r="58" spans="1:9" ht="41.25" customHeight="1" hidden="1">
      <c r="A58" s="9" t="s">
        <v>91</v>
      </c>
      <c r="B58" s="34">
        <v>22.4</v>
      </c>
      <c r="C58" s="34"/>
      <c r="D58" s="34"/>
      <c r="E58" s="34"/>
      <c r="F58" s="34"/>
      <c r="G58" s="34">
        <f t="shared" si="0"/>
        <v>0</v>
      </c>
      <c r="H58" s="35"/>
      <c r="I58" s="36"/>
    </row>
    <row r="59" spans="1:9" ht="42" customHeight="1">
      <c r="A59" s="16" t="s">
        <v>78</v>
      </c>
      <c r="B59" s="30">
        <f>B61+B62+B64+B65+B66+B67+B73+B74+B68+B72+B69</f>
        <v>109811.9</v>
      </c>
      <c r="C59" s="30">
        <f>C60+C61+C64+C65+C67+C68+C69+C70+C71+C72+C73+C62+C63</f>
        <v>120354.2</v>
      </c>
      <c r="D59" s="30">
        <f>D60+D61+D64+D65+D67+D68+D69+D70+D71+D72+D73+D62+D63</f>
        <v>12042.5</v>
      </c>
      <c r="E59" s="30">
        <f>E60+E61+E64+E65+E67+E68+E69+E70+E71+E72+E73+E62+E63</f>
        <v>120354.2</v>
      </c>
      <c r="F59" s="30">
        <f>F61+F62+F64+F65+F66+F67+F73+F74+F68+F72+F69+F70</f>
        <v>118647.59999999998</v>
      </c>
      <c r="G59" s="30">
        <f t="shared" si="0"/>
        <v>109.60032564776678</v>
      </c>
      <c r="H59" s="31">
        <f t="shared" si="1"/>
        <v>100</v>
      </c>
      <c r="I59" s="32">
        <f t="shared" si="2"/>
        <v>101.43837717745663</v>
      </c>
    </row>
    <row r="60" spans="1:9" ht="71.25" customHeight="1">
      <c r="A60" s="27" t="s">
        <v>115</v>
      </c>
      <c r="B60" s="42"/>
      <c r="C60" s="34">
        <v>172.7</v>
      </c>
      <c r="D60" s="30"/>
      <c r="E60" s="34">
        <v>172.7</v>
      </c>
      <c r="F60" s="30"/>
      <c r="G60" s="34"/>
      <c r="H60" s="35"/>
      <c r="I60" s="36"/>
    </row>
    <row r="61" spans="1:9" ht="87.75" customHeight="1">
      <c r="A61" s="27" t="s">
        <v>44</v>
      </c>
      <c r="B61" s="34">
        <v>672.9</v>
      </c>
      <c r="C61" s="34">
        <v>701.8</v>
      </c>
      <c r="D61" s="34"/>
      <c r="E61" s="34">
        <v>701.8</v>
      </c>
      <c r="F61" s="34">
        <v>763.3</v>
      </c>
      <c r="G61" s="34">
        <f t="shared" si="0"/>
        <v>104.29484321593104</v>
      </c>
      <c r="H61" s="35">
        <f t="shared" si="1"/>
        <v>100</v>
      </c>
      <c r="I61" s="36">
        <f t="shared" si="2"/>
        <v>91.94287960172933</v>
      </c>
    </row>
    <row r="62" spans="1:9" ht="79.5" customHeight="1">
      <c r="A62" s="27" t="s">
        <v>83</v>
      </c>
      <c r="B62" s="34"/>
      <c r="C62" s="34">
        <v>1.8</v>
      </c>
      <c r="D62" s="34"/>
      <c r="E62" s="34">
        <v>1.8</v>
      </c>
      <c r="F62" s="34">
        <v>4</v>
      </c>
      <c r="G62" s="34"/>
      <c r="H62" s="35">
        <f t="shared" si="1"/>
        <v>100</v>
      </c>
      <c r="I62" s="36"/>
    </row>
    <row r="63" spans="1:9" ht="45" customHeight="1">
      <c r="A63" s="27" t="s">
        <v>124</v>
      </c>
      <c r="B63" s="34"/>
      <c r="C63" s="34">
        <v>300</v>
      </c>
      <c r="D63" s="34"/>
      <c r="E63" s="34">
        <v>300</v>
      </c>
      <c r="F63" s="34"/>
      <c r="G63" s="34"/>
      <c r="H63" s="35"/>
      <c r="I63" s="36"/>
    </row>
    <row r="64" spans="1:9" ht="86.25" customHeight="1">
      <c r="A64" s="27" t="s">
        <v>45</v>
      </c>
      <c r="B64" s="34">
        <v>955.2</v>
      </c>
      <c r="C64" s="34">
        <v>950.4</v>
      </c>
      <c r="D64" s="34"/>
      <c r="E64" s="34">
        <v>950.4</v>
      </c>
      <c r="F64" s="34">
        <v>920.4</v>
      </c>
      <c r="G64" s="34">
        <f t="shared" si="0"/>
        <v>99.49748743718592</v>
      </c>
      <c r="H64" s="35">
        <f t="shared" si="1"/>
        <v>100</v>
      </c>
      <c r="I64" s="36">
        <f t="shared" si="2"/>
        <v>103.25945241199479</v>
      </c>
    </row>
    <row r="65" spans="1:9" ht="69.75" customHeight="1">
      <c r="A65" s="27" t="s">
        <v>84</v>
      </c>
      <c r="B65" s="34">
        <v>175.8</v>
      </c>
      <c r="C65" s="34">
        <v>175.8</v>
      </c>
      <c r="D65" s="34"/>
      <c r="E65" s="34">
        <v>175.8</v>
      </c>
      <c r="F65" s="34">
        <v>157.6</v>
      </c>
      <c r="G65" s="34">
        <f t="shared" si="0"/>
        <v>100</v>
      </c>
      <c r="H65" s="35">
        <f t="shared" si="1"/>
        <v>100</v>
      </c>
      <c r="I65" s="36">
        <f t="shared" si="2"/>
        <v>111.54822335025383</v>
      </c>
    </row>
    <row r="66" spans="1:9" ht="65.25" customHeight="1" hidden="1">
      <c r="A66" s="27" t="s">
        <v>46</v>
      </c>
      <c r="B66" s="34"/>
      <c r="C66" s="34"/>
      <c r="D66" s="34"/>
      <c r="E66" s="34"/>
      <c r="F66" s="34"/>
      <c r="G66" s="34"/>
      <c r="H66" s="35"/>
      <c r="I66" s="36" t="e">
        <f t="shared" si="2"/>
        <v>#DIV/0!</v>
      </c>
    </row>
    <row r="67" spans="1:9" ht="46.5" customHeight="1">
      <c r="A67" s="27" t="s">
        <v>106</v>
      </c>
      <c r="B67" s="34">
        <v>104750</v>
      </c>
      <c r="C67" s="34">
        <v>110918.2</v>
      </c>
      <c r="D67" s="34">
        <v>11999.7</v>
      </c>
      <c r="E67" s="34">
        <v>110918.2</v>
      </c>
      <c r="F67" s="34">
        <v>110906.9</v>
      </c>
      <c r="G67" s="34">
        <f t="shared" si="0"/>
        <v>105.88849642004774</v>
      </c>
      <c r="H67" s="35">
        <f t="shared" si="1"/>
        <v>100</v>
      </c>
      <c r="I67" s="36">
        <f t="shared" si="2"/>
        <v>100.01018872585925</v>
      </c>
    </row>
    <row r="68" spans="1:9" ht="73.5" customHeight="1">
      <c r="A68" s="27" t="s">
        <v>88</v>
      </c>
      <c r="B68" s="34">
        <v>742.5</v>
      </c>
      <c r="C68" s="34">
        <v>742.5</v>
      </c>
      <c r="D68" s="34"/>
      <c r="E68" s="34">
        <v>742.5</v>
      </c>
      <c r="F68" s="34">
        <v>742.5</v>
      </c>
      <c r="G68" s="34">
        <f t="shared" si="0"/>
        <v>100</v>
      </c>
      <c r="H68" s="35">
        <f t="shared" si="1"/>
        <v>100</v>
      </c>
      <c r="I68" s="36">
        <f t="shared" si="2"/>
        <v>100</v>
      </c>
    </row>
    <row r="69" spans="1:9" ht="56.25" customHeight="1">
      <c r="A69" s="27" t="s">
        <v>116</v>
      </c>
      <c r="B69" s="34">
        <v>882</v>
      </c>
      <c r="C69" s="34">
        <v>3175.5</v>
      </c>
      <c r="D69" s="34"/>
      <c r="E69" s="34">
        <v>3175.5</v>
      </c>
      <c r="F69" s="34">
        <v>3003.4</v>
      </c>
      <c r="G69" s="34"/>
      <c r="H69" s="35">
        <f t="shared" si="1"/>
        <v>100</v>
      </c>
      <c r="I69" s="36">
        <f t="shared" si="2"/>
        <v>105.73017247119931</v>
      </c>
    </row>
    <row r="70" spans="1:9" ht="72" customHeight="1">
      <c r="A70" s="27" t="s">
        <v>117</v>
      </c>
      <c r="B70" s="34"/>
      <c r="C70" s="34">
        <v>882</v>
      </c>
      <c r="D70" s="34"/>
      <c r="E70" s="34">
        <v>882</v>
      </c>
      <c r="F70" s="34">
        <v>666.9</v>
      </c>
      <c r="G70" s="34"/>
      <c r="H70" s="35">
        <f t="shared" si="1"/>
        <v>100</v>
      </c>
      <c r="I70" s="36">
        <f t="shared" si="2"/>
        <v>132.25371120107962</v>
      </c>
    </row>
    <row r="71" spans="1:9" ht="33.75" customHeight="1" hidden="1">
      <c r="A71" s="27" t="s">
        <v>114</v>
      </c>
      <c r="B71" s="34"/>
      <c r="C71" s="34"/>
      <c r="D71" s="34"/>
      <c r="E71" s="34"/>
      <c r="F71" s="34"/>
      <c r="G71" s="34"/>
      <c r="H71" s="35" t="e">
        <f t="shared" si="1"/>
        <v>#DIV/0!</v>
      </c>
      <c r="I71" s="36" t="e">
        <f t="shared" si="2"/>
        <v>#DIV/0!</v>
      </c>
    </row>
    <row r="72" spans="1:9" ht="99" customHeight="1">
      <c r="A72" s="27" t="s">
        <v>107</v>
      </c>
      <c r="B72" s="34">
        <v>1480.3</v>
      </c>
      <c r="C72" s="34">
        <v>2180.3</v>
      </c>
      <c r="D72" s="34"/>
      <c r="E72" s="34">
        <v>2180.3</v>
      </c>
      <c r="F72" s="34">
        <v>1321.4</v>
      </c>
      <c r="G72" s="34">
        <f t="shared" si="0"/>
        <v>147.28771195028037</v>
      </c>
      <c r="H72" s="35">
        <f t="shared" si="1"/>
        <v>100</v>
      </c>
      <c r="I72" s="36">
        <f t="shared" si="2"/>
        <v>164.99924322688057</v>
      </c>
    </row>
    <row r="73" spans="1:9" ht="29.25" customHeight="1">
      <c r="A73" s="27" t="s">
        <v>47</v>
      </c>
      <c r="B73" s="34">
        <v>153.2</v>
      </c>
      <c r="C73" s="34">
        <v>153.2</v>
      </c>
      <c r="D73" s="34">
        <v>42.8</v>
      </c>
      <c r="E73" s="34">
        <v>153.2</v>
      </c>
      <c r="F73" s="34">
        <v>161.2</v>
      </c>
      <c r="G73" s="34">
        <f t="shared" si="0"/>
        <v>100</v>
      </c>
      <c r="H73" s="35">
        <f t="shared" si="1"/>
        <v>100</v>
      </c>
      <c r="I73" s="36">
        <f t="shared" si="2"/>
        <v>95.03722084367246</v>
      </c>
    </row>
    <row r="74" spans="1:9" ht="0.75" customHeight="1" hidden="1">
      <c r="A74" s="20" t="s">
        <v>85</v>
      </c>
      <c r="B74" s="34"/>
      <c r="C74" s="34"/>
      <c r="D74" s="34"/>
      <c r="E74" s="34"/>
      <c r="F74" s="34"/>
      <c r="G74" s="34" t="e">
        <f t="shared" si="0"/>
        <v>#DIV/0!</v>
      </c>
      <c r="H74" s="35" t="e">
        <f t="shared" si="1"/>
        <v>#DIV/0!</v>
      </c>
      <c r="I74" s="36" t="e">
        <f t="shared" si="2"/>
        <v>#DIV/0!</v>
      </c>
    </row>
    <row r="75" spans="1:9" ht="24.75" customHeight="1" hidden="1">
      <c r="A75" s="21" t="s">
        <v>52</v>
      </c>
      <c r="B75" s="33"/>
      <c r="C75" s="33"/>
      <c r="D75" s="33"/>
      <c r="E75" s="33"/>
      <c r="F75" s="33"/>
      <c r="G75" s="34" t="e">
        <f t="shared" si="0"/>
        <v>#DIV/0!</v>
      </c>
      <c r="H75" s="35" t="e">
        <f t="shared" si="1"/>
        <v>#DIV/0!</v>
      </c>
      <c r="I75" s="36" t="e">
        <f t="shared" si="2"/>
        <v>#DIV/0!</v>
      </c>
    </row>
    <row r="76" spans="1:9" ht="17.25" customHeight="1" hidden="1">
      <c r="A76" s="20" t="s">
        <v>54</v>
      </c>
      <c r="B76" s="34"/>
      <c r="C76" s="34"/>
      <c r="D76" s="34"/>
      <c r="E76" s="34"/>
      <c r="F76" s="34"/>
      <c r="G76" s="34" t="e">
        <f t="shared" si="0"/>
        <v>#DIV/0!</v>
      </c>
      <c r="H76" s="35" t="e">
        <f t="shared" si="1"/>
        <v>#DIV/0!</v>
      </c>
      <c r="I76" s="36" t="e">
        <f t="shared" si="2"/>
        <v>#DIV/0!</v>
      </c>
    </row>
    <row r="77" spans="1:9" ht="18" customHeight="1" hidden="1">
      <c r="A77" s="20" t="s">
        <v>65</v>
      </c>
      <c r="B77" s="34"/>
      <c r="C77" s="34"/>
      <c r="D77" s="34"/>
      <c r="E77" s="34"/>
      <c r="F77" s="34"/>
      <c r="G77" s="34" t="e">
        <f t="shared" si="0"/>
        <v>#DIV/0!</v>
      </c>
      <c r="H77" s="35" t="e">
        <f t="shared" si="1"/>
        <v>#DIV/0!</v>
      </c>
      <c r="I77" s="36" t="e">
        <f t="shared" si="2"/>
        <v>#DIV/0!</v>
      </c>
    </row>
    <row r="78" spans="1:9" ht="0.75" customHeight="1" hidden="1">
      <c r="A78" s="20" t="s">
        <v>58</v>
      </c>
      <c r="B78" s="34"/>
      <c r="C78" s="34"/>
      <c r="D78" s="34"/>
      <c r="E78" s="34"/>
      <c r="F78" s="34"/>
      <c r="G78" s="34" t="e">
        <f t="shared" si="0"/>
        <v>#DIV/0!</v>
      </c>
      <c r="H78" s="35" t="e">
        <f t="shared" si="1"/>
        <v>#DIV/0!</v>
      </c>
      <c r="I78" s="36" t="e">
        <f t="shared" si="2"/>
        <v>#DIV/0!</v>
      </c>
    </row>
    <row r="79" spans="1:9" ht="0.75" customHeight="1">
      <c r="A79" s="20" t="s">
        <v>64</v>
      </c>
      <c r="B79" s="34"/>
      <c r="C79" s="34"/>
      <c r="D79" s="34"/>
      <c r="E79" s="34"/>
      <c r="F79" s="34"/>
      <c r="G79" s="34" t="e">
        <f t="shared" si="0"/>
        <v>#DIV/0!</v>
      </c>
      <c r="H79" s="35" t="e">
        <f t="shared" si="1"/>
        <v>#DIV/0!</v>
      </c>
      <c r="I79" s="36" t="e">
        <f t="shared" si="2"/>
        <v>#DIV/0!</v>
      </c>
    </row>
    <row r="80" spans="1:9" ht="24" customHeight="1">
      <c r="A80" s="24" t="s">
        <v>99</v>
      </c>
      <c r="B80" s="30">
        <f>B82+B83+B85</f>
        <v>4213.1</v>
      </c>
      <c r="C80" s="30">
        <f>C82+C83+C85+C84+C86+C81</f>
        <v>4060.2000000000003</v>
      </c>
      <c r="D80" s="30">
        <f>D82+D83+D85+D84+D86+D81</f>
        <v>0</v>
      </c>
      <c r="E80" s="30">
        <v>4015.1</v>
      </c>
      <c r="F80" s="30">
        <v>8785.6</v>
      </c>
      <c r="G80" s="30">
        <f t="shared" si="0"/>
        <v>95.30037264721938</v>
      </c>
      <c r="H80" s="31">
        <f t="shared" si="1"/>
        <v>98.88921727993693</v>
      </c>
      <c r="I80" s="32">
        <f aca="true" t="shared" si="3" ref="I80:I87">E80/F80*100</f>
        <v>45.70091968676015</v>
      </c>
    </row>
    <row r="81" spans="1:9" ht="98.25" customHeight="1">
      <c r="A81" s="9" t="s">
        <v>121</v>
      </c>
      <c r="B81" s="30"/>
      <c r="C81" s="34">
        <v>50.4</v>
      </c>
      <c r="D81" s="34"/>
      <c r="E81" s="34">
        <v>5.3</v>
      </c>
      <c r="F81" s="34"/>
      <c r="G81" s="34"/>
      <c r="H81" s="35">
        <f t="shared" si="1"/>
        <v>10.515873015873016</v>
      </c>
      <c r="I81" s="36"/>
    </row>
    <row r="82" spans="1:9" ht="86.25" customHeight="1">
      <c r="A82" s="9" t="s">
        <v>110</v>
      </c>
      <c r="B82" s="34">
        <v>2000</v>
      </c>
      <c r="C82" s="34">
        <v>100</v>
      </c>
      <c r="D82" s="34"/>
      <c r="E82" s="34">
        <v>100</v>
      </c>
      <c r="F82" s="34"/>
      <c r="G82" s="34">
        <f t="shared" si="0"/>
        <v>5</v>
      </c>
      <c r="H82" s="35">
        <f t="shared" si="1"/>
        <v>100</v>
      </c>
      <c r="I82" s="36"/>
    </row>
    <row r="83" spans="1:9" ht="72" customHeight="1">
      <c r="A83" s="9" t="s">
        <v>108</v>
      </c>
      <c r="B83" s="34"/>
      <c r="C83" s="34">
        <v>70.3</v>
      </c>
      <c r="D83" s="34"/>
      <c r="E83" s="34">
        <v>70.3</v>
      </c>
      <c r="F83" s="34">
        <v>87.8</v>
      </c>
      <c r="G83" s="34"/>
      <c r="H83" s="35">
        <f t="shared" si="1"/>
        <v>100</v>
      </c>
      <c r="I83" s="36">
        <f t="shared" si="3"/>
        <v>80.06833712984054</v>
      </c>
    </row>
    <row r="84" spans="1:9" ht="43.5" customHeight="1" hidden="1">
      <c r="A84" s="9" t="s">
        <v>113</v>
      </c>
      <c r="B84" s="34"/>
      <c r="C84" s="34"/>
      <c r="D84" s="34"/>
      <c r="E84" s="34"/>
      <c r="F84" s="34">
        <v>0.8</v>
      </c>
      <c r="G84" s="34"/>
      <c r="H84" s="35" t="e">
        <f>E84/C84*100</f>
        <v>#DIV/0!</v>
      </c>
      <c r="I84" s="36">
        <f t="shared" si="3"/>
        <v>0</v>
      </c>
    </row>
    <row r="85" spans="1:9" ht="87" customHeight="1">
      <c r="A85" s="9" t="s">
        <v>109</v>
      </c>
      <c r="B85" s="34">
        <v>2213.1</v>
      </c>
      <c r="C85" s="34"/>
      <c r="D85" s="34"/>
      <c r="E85" s="34"/>
      <c r="F85" s="34"/>
      <c r="G85" s="34">
        <f>E85/B85*100</f>
        <v>0</v>
      </c>
      <c r="H85" s="35"/>
      <c r="I85" s="36"/>
    </row>
    <row r="86" spans="1:9" ht="54.75" customHeight="1">
      <c r="A86" s="9" t="s">
        <v>119</v>
      </c>
      <c r="B86" s="34"/>
      <c r="C86" s="34">
        <v>3839.5</v>
      </c>
      <c r="D86" s="34"/>
      <c r="E86" s="34">
        <v>3839.5</v>
      </c>
      <c r="F86" s="34">
        <v>8697.8</v>
      </c>
      <c r="G86" s="34"/>
      <c r="H86" s="35">
        <f>E86/C86*100</f>
        <v>100</v>
      </c>
      <c r="I86" s="36">
        <f t="shared" si="3"/>
        <v>44.143346593391435</v>
      </c>
    </row>
    <row r="87" spans="1:9" ht="30.75" customHeight="1">
      <c r="A87" s="22" t="s">
        <v>12</v>
      </c>
      <c r="B87" s="43">
        <f>B44+B45</f>
        <v>251676.6</v>
      </c>
      <c r="C87" s="43">
        <f>C44+C45</f>
        <v>277849.89999999997</v>
      </c>
      <c r="D87" s="43">
        <f>D44+D45</f>
        <v>27644.2</v>
      </c>
      <c r="E87" s="43">
        <f>E44+E45</f>
        <v>283053</v>
      </c>
      <c r="F87" s="43">
        <f>F44+F45</f>
        <v>331080.6</v>
      </c>
      <c r="G87" s="30">
        <f>E87/B87*100</f>
        <v>112.46695163555134</v>
      </c>
      <c r="H87" s="31">
        <f>E87/C87*100</f>
        <v>101.87262979040123</v>
      </c>
      <c r="I87" s="32">
        <f t="shared" si="3"/>
        <v>85.49368341122978</v>
      </c>
    </row>
    <row r="88" spans="1:9" ht="9.75" customHeight="1">
      <c r="A88" s="13"/>
      <c r="B88" s="44"/>
      <c r="C88" s="44"/>
      <c r="D88" s="44"/>
      <c r="E88" s="44"/>
      <c r="F88" s="44"/>
      <c r="G88" s="45"/>
      <c r="H88" s="46"/>
      <c r="I88" s="47"/>
    </row>
    <row r="89" spans="1:9" ht="55.5" customHeight="1">
      <c r="A89" s="14" t="s">
        <v>13</v>
      </c>
      <c r="B89" s="48" t="s">
        <v>102</v>
      </c>
      <c r="C89" s="48" t="s">
        <v>103</v>
      </c>
      <c r="D89" s="48" t="s">
        <v>94</v>
      </c>
      <c r="E89" s="48" t="s">
        <v>128</v>
      </c>
      <c r="F89" s="48" t="s">
        <v>127</v>
      </c>
      <c r="G89" s="48" t="s">
        <v>86</v>
      </c>
      <c r="H89" s="48" t="s">
        <v>59</v>
      </c>
      <c r="I89" s="48" t="s">
        <v>104</v>
      </c>
    </row>
    <row r="90" spans="1:9" ht="24.75" customHeight="1">
      <c r="A90" s="10" t="s">
        <v>14</v>
      </c>
      <c r="B90" s="33">
        <v>15023.8</v>
      </c>
      <c r="C90" s="33">
        <v>15850.7</v>
      </c>
      <c r="D90" s="30">
        <v>1267.2</v>
      </c>
      <c r="E90" s="30">
        <v>15768.1</v>
      </c>
      <c r="F90" s="33">
        <v>19084.7</v>
      </c>
      <c r="G90" s="30">
        <f>E90/B90*100</f>
        <v>104.95413943210107</v>
      </c>
      <c r="H90" s="31">
        <f>E90/C90*100</f>
        <v>99.47888736775032</v>
      </c>
      <c r="I90" s="32">
        <f aca="true" t="shared" si="4" ref="I90:I99">E90/F90*100</f>
        <v>82.62168124204206</v>
      </c>
    </row>
    <row r="91" spans="1:9" ht="14.25">
      <c r="A91" s="9" t="s">
        <v>15</v>
      </c>
      <c r="B91" s="34">
        <v>12279.3</v>
      </c>
      <c r="C91" s="34">
        <v>11428.6</v>
      </c>
      <c r="D91" s="34">
        <v>678.6</v>
      </c>
      <c r="E91" s="34">
        <v>11371.6</v>
      </c>
      <c r="F91" s="34">
        <v>12110.5</v>
      </c>
      <c r="G91" s="34">
        <f aca="true" t="shared" si="5" ref="G91:G128">E91/B91*100</f>
        <v>92.60788481428095</v>
      </c>
      <c r="H91" s="35">
        <f aca="true" t="shared" si="6" ref="H91:H128">E91/C91*100</f>
        <v>99.50125124687187</v>
      </c>
      <c r="I91" s="36">
        <f t="shared" si="4"/>
        <v>93.89868296106685</v>
      </c>
    </row>
    <row r="92" spans="1:9" ht="14.25">
      <c r="A92" s="9" t="s">
        <v>61</v>
      </c>
      <c r="B92" s="34">
        <v>947.4</v>
      </c>
      <c r="C92" s="34">
        <v>719.2</v>
      </c>
      <c r="D92" s="34">
        <v>0.4</v>
      </c>
      <c r="E92" s="34">
        <v>719.2</v>
      </c>
      <c r="F92" s="34">
        <v>595.9</v>
      </c>
      <c r="G92" s="34">
        <f t="shared" si="5"/>
        <v>75.91302512138485</v>
      </c>
      <c r="H92" s="35">
        <f t="shared" si="6"/>
        <v>100</v>
      </c>
      <c r="I92" s="36">
        <f t="shared" si="4"/>
        <v>120.69139117301562</v>
      </c>
    </row>
    <row r="93" spans="1:9" ht="14.25">
      <c r="A93" s="9" t="s">
        <v>16</v>
      </c>
      <c r="B93" s="34">
        <f>B90-B91-B92</f>
        <v>1797.1</v>
      </c>
      <c r="C93" s="34">
        <f>C90-C91-C92</f>
        <v>3702.9000000000005</v>
      </c>
      <c r="D93" s="34">
        <f>D90-D91-D92</f>
        <v>588.2</v>
      </c>
      <c r="E93" s="34">
        <f>E90-E91-E92</f>
        <v>3677.3</v>
      </c>
      <c r="F93" s="34">
        <f>F90-F91-F92</f>
        <v>6378.300000000001</v>
      </c>
      <c r="G93" s="34">
        <f t="shared" si="5"/>
        <v>204.62411663235213</v>
      </c>
      <c r="H93" s="35">
        <f t="shared" si="6"/>
        <v>99.30864997704501</v>
      </c>
      <c r="I93" s="36">
        <f t="shared" si="4"/>
        <v>57.65329319724691</v>
      </c>
    </row>
    <row r="94" spans="1:9" ht="47.25" customHeight="1">
      <c r="A94" s="10" t="s">
        <v>68</v>
      </c>
      <c r="B94" s="33">
        <v>704.2</v>
      </c>
      <c r="C94" s="33">
        <v>915.7</v>
      </c>
      <c r="D94" s="33">
        <v>0</v>
      </c>
      <c r="E94" s="33">
        <v>914.6</v>
      </c>
      <c r="F94" s="33">
        <v>553.8</v>
      </c>
      <c r="G94" s="30">
        <f t="shared" si="5"/>
        <v>129.87787560352174</v>
      </c>
      <c r="H94" s="31">
        <f t="shared" si="6"/>
        <v>99.87987332095665</v>
      </c>
      <c r="I94" s="32">
        <f t="shared" si="4"/>
        <v>165.14987360057785</v>
      </c>
    </row>
    <row r="95" spans="1:9" ht="19.5" customHeight="1">
      <c r="A95" s="10" t="s">
        <v>17</v>
      </c>
      <c r="B95" s="33">
        <f>B96+B97</f>
        <v>14619</v>
      </c>
      <c r="C95" s="33">
        <v>14630.3</v>
      </c>
      <c r="D95" s="33">
        <f>D96+D97</f>
        <v>0</v>
      </c>
      <c r="E95" s="33">
        <v>14604.1</v>
      </c>
      <c r="F95" s="33">
        <v>13411.9</v>
      </c>
      <c r="G95" s="30">
        <f t="shared" si="5"/>
        <v>99.89807784390177</v>
      </c>
      <c r="H95" s="31">
        <f t="shared" si="6"/>
        <v>99.82091959836778</v>
      </c>
      <c r="I95" s="32">
        <f t="shared" si="4"/>
        <v>108.8891208553598</v>
      </c>
    </row>
    <row r="96" spans="1:9" ht="28.5">
      <c r="A96" s="9" t="s">
        <v>63</v>
      </c>
      <c r="B96" s="34">
        <v>115</v>
      </c>
      <c r="C96" s="34">
        <v>115</v>
      </c>
      <c r="D96" s="34"/>
      <c r="E96" s="34">
        <v>88.8</v>
      </c>
      <c r="F96" s="34">
        <v>171</v>
      </c>
      <c r="G96" s="34">
        <f t="shared" si="5"/>
        <v>77.21739130434783</v>
      </c>
      <c r="H96" s="35">
        <f t="shared" si="6"/>
        <v>77.21739130434783</v>
      </c>
      <c r="I96" s="36">
        <f t="shared" si="4"/>
        <v>51.92982456140351</v>
      </c>
    </row>
    <row r="97" spans="1:9" ht="14.25">
      <c r="A97" s="9" t="s">
        <v>62</v>
      </c>
      <c r="B97" s="34">
        <f>B98</f>
        <v>14504</v>
      </c>
      <c r="C97" s="34">
        <v>14504</v>
      </c>
      <c r="D97" s="34"/>
      <c r="E97" s="34">
        <v>14504</v>
      </c>
      <c r="F97" s="34">
        <v>13240.9</v>
      </c>
      <c r="G97" s="34">
        <f t="shared" si="5"/>
        <v>100</v>
      </c>
      <c r="H97" s="35">
        <f t="shared" si="6"/>
        <v>100</v>
      </c>
      <c r="I97" s="36">
        <f t="shared" si="4"/>
        <v>109.5393817640795</v>
      </c>
    </row>
    <row r="98" spans="1:9" ht="17.25" customHeight="1">
      <c r="A98" s="9" t="s">
        <v>55</v>
      </c>
      <c r="B98" s="34">
        <v>14504</v>
      </c>
      <c r="C98" s="34">
        <v>14449.4</v>
      </c>
      <c r="D98" s="34"/>
      <c r="E98" s="34">
        <v>14449.4</v>
      </c>
      <c r="F98" s="34">
        <v>11638.5</v>
      </c>
      <c r="G98" s="34">
        <f t="shared" si="5"/>
        <v>99.62355212355212</v>
      </c>
      <c r="H98" s="35">
        <f t="shared" si="6"/>
        <v>100</v>
      </c>
      <c r="I98" s="36">
        <f t="shared" si="4"/>
        <v>124.15173776689437</v>
      </c>
    </row>
    <row r="99" spans="1:9" ht="30" customHeight="1">
      <c r="A99" s="10" t="s">
        <v>18</v>
      </c>
      <c r="B99" s="33">
        <f>B100+B101+B104</f>
        <v>2000</v>
      </c>
      <c r="C99" s="33">
        <f>C100+C101+C104</f>
        <v>8026.2</v>
      </c>
      <c r="D99" s="33">
        <f>D100+D101+D104</f>
        <v>0</v>
      </c>
      <c r="E99" s="33">
        <v>7624.3</v>
      </c>
      <c r="F99" s="33">
        <v>21604.5</v>
      </c>
      <c r="G99" s="30">
        <f t="shared" si="5"/>
        <v>381.215</v>
      </c>
      <c r="H99" s="31">
        <f t="shared" si="6"/>
        <v>94.99264907428173</v>
      </c>
      <c r="I99" s="32">
        <f t="shared" si="4"/>
        <v>35.29033303247009</v>
      </c>
    </row>
    <row r="100" spans="1:9" ht="25.5" customHeight="1">
      <c r="A100" s="9" t="s">
        <v>19</v>
      </c>
      <c r="B100" s="34">
        <v>2000</v>
      </c>
      <c r="C100" s="34">
        <v>8026.2</v>
      </c>
      <c r="D100" s="34"/>
      <c r="E100" s="34">
        <v>1318.6</v>
      </c>
      <c r="F100" s="34">
        <v>15341.9</v>
      </c>
      <c r="G100" s="34">
        <f t="shared" si="5"/>
        <v>65.93</v>
      </c>
      <c r="H100" s="35">
        <f t="shared" si="6"/>
        <v>16.428696020532755</v>
      </c>
      <c r="I100" s="36"/>
    </row>
    <row r="101" spans="1:9" ht="18" customHeight="1">
      <c r="A101" s="9" t="s">
        <v>20</v>
      </c>
      <c r="B101" s="34"/>
      <c r="C101" s="34">
        <v>0</v>
      </c>
      <c r="D101" s="34"/>
      <c r="E101" s="34">
        <v>0</v>
      </c>
      <c r="F101" s="34">
        <v>6262.6</v>
      </c>
      <c r="G101" s="34"/>
      <c r="H101" s="35"/>
      <c r="I101" s="36">
        <f>E101/F101*100</f>
        <v>0</v>
      </c>
    </row>
    <row r="102" spans="1:9" ht="0.75" customHeight="1" hidden="1">
      <c r="A102" s="9" t="s">
        <v>41</v>
      </c>
      <c r="B102" s="34"/>
      <c r="C102" s="34"/>
      <c r="D102" s="34"/>
      <c r="E102" s="34"/>
      <c r="F102" s="34"/>
      <c r="G102" s="34"/>
      <c r="H102" s="35"/>
      <c r="I102" s="36" t="e">
        <f>E102/F102*100</f>
        <v>#DIV/0!</v>
      </c>
    </row>
    <row r="103" spans="1:9" ht="12" customHeight="1" hidden="1">
      <c r="A103" s="9" t="s">
        <v>42</v>
      </c>
      <c r="B103" s="34"/>
      <c r="C103" s="34"/>
      <c r="D103" s="34">
        <v>270</v>
      </c>
      <c r="E103" s="34"/>
      <c r="F103" s="34"/>
      <c r="G103" s="34"/>
      <c r="H103" s="35"/>
      <c r="I103" s="36" t="e">
        <f>E103/F103*100</f>
        <v>#DIV/0!</v>
      </c>
    </row>
    <row r="104" spans="1:9" ht="19.5" customHeight="1" hidden="1">
      <c r="A104" s="9" t="s">
        <v>95</v>
      </c>
      <c r="B104" s="34"/>
      <c r="C104" s="34"/>
      <c r="D104" s="34"/>
      <c r="E104" s="34"/>
      <c r="F104" s="34"/>
      <c r="G104" s="34"/>
      <c r="H104" s="35"/>
      <c r="I104" s="36"/>
    </row>
    <row r="105" spans="1:9" ht="23.25" customHeight="1">
      <c r="A105" s="10" t="s">
        <v>21</v>
      </c>
      <c r="B105" s="33">
        <v>135212.7</v>
      </c>
      <c r="C105" s="33">
        <v>145643.4</v>
      </c>
      <c r="D105" s="33">
        <v>3486.7</v>
      </c>
      <c r="E105" s="33">
        <v>144531.2</v>
      </c>
      <c r="F105" s="33">
        <v>148865.3</v>
      </c>
      <c r="G105" s="30">
        <f t="shared" si="5"/>
        <v>106.89173428235661</v>
      </c>
      <c r="H105" s="31">
        <f t="shared" si="6"/>
        <v>99.23635399887672</v>
      </c>
      <c r="I105" s="32">
        <f aca="true" t="shared" si="7" ref="I105:I112">E105/F105*100</f>
        <v>97.0885760482799</v>
      </c>
    </row>
    <row r="106" spans="1:9" ht="14.25">
      <c r="A106" s="9" t="s">
        <v>15</v>
      </c>
      <c r="B106" s="34">
        <v>97000.4</v>
      </c>
      <c r="C106" s="34">
        <v>107551.9</v>
      </c>
      <c r="D106" s="34">
        <v>2794.9</v>
      </c>
      <c r="E106" s="34">
        <v>107125.7</v>
      </c>
      <c r="F106" s="34">
        <v>105589.4</v>
      </c>
      <c r="G106" s="34">
        <f t="shared" si="5"/>
        <v>110.4384105632554</v>
      </c>
      <c r="H106" s="35">
        <f t="shared" si="6"/>
        <v>99.60372620102481</v>
      </c>
      <c r="I106" s="36">
        <f t="shared" si="7"/>
        <v>101.45497559414108</v>
      </c>
    </row>
    <row r="107" spans="1:9" ht="14.25">
      <c r="A107" s="9" t="s">
        <v>60</v>
      </c>
      <c r="B107" s="34">
        <v>8632.6</v>
      </c>
      <c r="C107" s="34">
        <v>10347.8</v>
      </c>
      <c r="D107" s="34">
        <v>100.7</v>
      </c>
      <c r="E107" s="34">
        <v>10123.6</v>
      </c>
      <c r="F107" s="34">
        <v>7060.3</v>
      </c>
      <c r="G107" s="34">
        <f t="shared" si="5"/>
        <v>117.27173736765283</v>
      </c>
      <c r="H107" s="35">
        <f t="shared" si="6"/>
        <v>97.8333558824098</v>
      </c>
      <c r="I107" s="36">
        <f t="shared" si="7"/>
        <v>143.38767474469924</v>
      </c>
    </row>
    <row r="108" spans="1:9" ht="18" customHeight="1">
      <c r="A108" s="9" t="s">
        <v>16</v>
      </c>
      <c r="B108" s="34">
        <f>B105-B106-B107</f>
        <v>29579.70000000002</v>
      </c>
      <c r="C108" s="34">
        <f>C105-C106-C107</f>
        <v>27743.7</v>
      </c>
      <c r="D108" s="34">
        <f>D105-D106-D107</f>
        <v>591.0999999999997</v>
      </c>
      <c r="E108" s="34">
        <f>E105-E106-E107</f>
        <v>27281.900000000016</v>
      </c>
      <c r="F108" s="34">
        <f>F105-F106-F107</f>
        <v>36215.59999999999</v>
      </c>
      <c r="G108" s="34">
        <f t="shared" si="5"/>
        <v>92.23183467039895</v>
      </c>
      <c r="H108" s="35">
        <f t="shared" si="6"/>
        <v>98.33547796436673</v>
      </c>
      <c r="I108" s="36">
        <f t="shared" si="7"/>
        <v>75.33190116966175</v>
      </c>
    </row>
    <row r="109" spans="1:9" ht="30.75" customHeight="1">
      <c r="A109" s="11" t="s">
        <v>53</v>
      </c>
      <c r="B109" s="30">
        <f>B110+B114</f>
        <v>5236.2</v>
      </c>
      <c r="C109" s="30">
        <f>C110+C114</f>
        <v>7056.6</v>
      </c>
      <c r="D109" s="30">
        <f>D110+D114</f>
        <v>114.9</v>
      </c>
      <c r="E109" s="30">
        <v>6145.1</v>
      </c>
      <c r="F109" s="30">
        <v>5813.2</v>
      </c>
      <c r="G109" s="30">
        <f t="shared" si="5"/>
        <v>117.3580077155189</v>
      </c>
      <c r="H109" s="31">
        <f t="shared" si="6"/>
        <v>87.08301448289545</v>
      </c>
      <c r="I109" s="32">
        <f t="shared" si="7"/>
        <v>105.70941994082435</v>
      </c>
    </row>
    <row r="110" spans="1:9" ht="19.5" customHeight="1">
      <c r="A110" s="9" t="s">
        <v>72</v>
      </c>
      <c r="B110" s="34">
        <v>5176.2</v>
      </c>
      <c r="C110" s="34">
        <v>6996.6</v>
      </c>
      <c r="D110" s="34">
        <v>114.9</v>
      </c>
      <c r="E110" s="34">
        <v>6085.2</v>
      </c>
      <c r="F110" s="34">
        <v>5733.2</v>
      </c>
      <c r="G110" s="34">
        <f t="shared" si="5"/>
        <v>117.56114524168308</v>
      </c>
      <c r="H110" s="35">
        <f t="shared" si="6"/>
        <v>86.97367292685017</v>
      </c>
      <c r="I110" s="36">
        <f t="shared" si="7"/>
        <v>106.1396776669225</v>
      </c>
    </row>
    <row r="111" spans="1:9" ht="16.5" customHeight="1">
      <c r="A111" s="9" t="s">
        <v>15</v>
      </c>
      <c r="B111" s="34">
        <v>3645.6</v>
      </c>
      <c r="C111" s="34">
        <v>3471.3</v>
      </c>
      <c r="D111" s="34">
        <v>100.8</v>
      </c>
      <c r="E111" s="34">
        <v>3446.3</v>
      </c>
      <c r="F111" s="34">
        <v>4061.5</v>
      </c>
      <c r="G111" s="34">
        <f t="shared" si="5"/>
        <v>94.53313583497916</v>
      </c>
      <c r="H111" s="35">
        <f t="shared" si="6"/>
        <v>99.27980871719528</v>
      </c>
      <c r="I111" s="36">
        <f t="shared" si="7"/>
        <v>84.85288686445894</v>
      </c>
    </row>
    <row r="112" spans="1:9" ht="21" customHeight="1">
      <c r="A112" s="9" t="s">
        <v>60</v>
      </c>
      <c r="B112" s="34">
        <v>410.5</v>
      </c>
      <c r="C112" s="34">
        <v>349.8</v>
      </c>
      <c r="D112" s="34"/>
      <c r="E112" s="34">
        <v>348.4</v>
      </c>
      <c r="F112" s="34">
        <v>282.8</v>
      </c>
      <c r="G112" s="34">
        <f t="shared" si="5"/>
        <v>84.8721071863581</v>
      </c>
      <c r="H112" s="35">
        <f t="shared" si="6"/>
        <v>99.5997712978845</v>
      </c>
      <c r="I112" s="36">
        <f t="shared" si="7"/>
        <v>123.19660537482318</v>
      </c>
    </row>
    <row r="113" spans="1:9" ht="17.25" customHeight="1">
      <c r="A113" s="9" t="s">
        <v>16</v>
      </c>
      <c r="B113" s="34">
        <f>B110-B111-B112</f>
        <v>1120.1</v>
      </c>
      <c r="C113" s="34">
        <f>C110-C111-C112</f>
        <v>3175.5</v>
      </c>
      <c r="D113" s="34">
        <f>D110-D111-D112</f>
        <v>14.100000000000009</v>
      </c>
      <c r="E113" s="34">
        <f>E110-E111-E112</f>
        <v>2290.4999999999995</v>
      </c>
      <c r="F113" s="34">
        <f>F110-F111-F112</f>
        <v>1388.8999999999999</v>
      </c>
      <c r="G113" s="34">
        <f t="shared" si="5"/>
        <v>204.49067047585038</v>
      </c>
      <c r="H113" s="35">
        <f t="shared" si="6"/>
        <v>72.13037316957957</v>
      </c>
      <c r="I113" s="36">
        <f aca="true" t="shared" si="8" ref="I113:I121">E113/F113*100</f>
        <v>164.91468068255452</v>
      </c>
    </row>
    <row r="114" spans="1:9" ht="32.25" customHeight="1">
      <c r="A114" s="9" t="s">
        <v>73</v>
      </c>
      <c r="B114" s="34">
        <v>60</v>
      </c>
      <c r="C114" s="34">
        <v>60</v>
      </c>
      <c r="D114" s="34"/>
      <c r="E114" s="34">
        <v>59.9</v>
      </c>
      <c r="F114" s="34">
        <v>80</v>
      </c>
      <c r="G114" s="34">
        <f t="shared" si="5"/>
        <v>99.83333333333333</v>
      </c>
      <c r="H114" s="35">
        <f t="shared" si="6"/>
        <v>99.83333333333333</v>
      </c>
      <c r="I114" s="36">
        <f t="shared" si="8"/>
        <v>74.875</v>
      </c>
    </row>
    <row r="115" spans="1:9" ht="22.5" customHeight="1">
      <c r="A115" s="10" t="s">
        <v>22</v>
      </c>
      <c r="B115" s="33">
        <f>B116+B120+B121</f>
        <v>24791.5</v>
      </c>
      <c r="C115" s="33">
        <v>24101.8</v>
      </c>
      <c r="D115" s="33">
        <f>D116+D120+D121</f>
        <v>23692.7</v>
      </c>
      <c r="E115" s="33">
        <f>E116+E120+E121</f>
        <v>23692.7</v>
      </c>
      <c r="F115" s="33">
        <f>F116+F120+F121</f>
        <v>49369</v>
      </c>
      <c r="G115" s="30">
        <f t="shared" si="5"/>
        <v>95.5678357501563</v>
      </c>
      <c r="H115" s="31">
        <f t="shared" si="6"/>
        <v>98.30261640209446</v>
      </c>
      <c r="I115" s="32">
        <f t="shared" si="8"/>
        <v>47.99104701330795</v>
      </c>
    </row>
    <row r="116" spans="1:9" ht="19.5" customHeight="1">
      <c r="A116" s="9" t="s">
        <v>23</v>
      </c>
      <c r="B116" s="34">
        <v>24581.5</v>
      </c>
      <c r="C116" s="34">
        <f>C115-C120-C121</f>
        <v>23872.1</v>
      </c>
      <c r="D116" s="34">
        <f>D115-D120-D121</f>
        <v>25469.399999999998</v>
      </c>
      <c r="E116" s="34">
        <v>23520.1</v>
      </c>
      <c r="F116" s="34">
        <v>49150.6</v>
      </c>
      <c r="G116" s="34">
        <f t="shared" si="5"/>
        <v>95.68211866647681</v>
      </c>
      <c r="H116" s="35">
        <f t="shared" si="6"/>
        <v>98.52547534569645</v>
      </c>
      <c r="I116" s="36">
        <f t="shared" si="8"/>
        <v>47.85312895468214</v>
      </c>
    </row>
    <row r="117" spans="1:9" ht="14.25">
      <c r="A117" s="9" t="s">
        <v>15</v>
      </c>
      <c r="B117" s="34">
        <v>11065.1</v>
      </c>
      <c r="C117" s="34">
        <v>8898.5</v>
      </c>
      <c r="D117" s="34">
        <v>700</v>
      </c>
      <c r="E117" s="34">
        <v>8673.6</v>
      </c>
      <c r="F117" s="34">
        <v>33300.2</v>
      </c>
      <c r="G117" s="34">
        <f t="shared" si="5"/>
        <v>78.38700056935771</v>
      </c>
      <c r="H117" s="35">
        <f t="shared" si="6"/>
        <v>97.47260774287801</v>
      </c>
      <c r="I117" s="36">
        <f t="shared" si="8"/>
        <v>26.046690410267807</v>
      </c>
    </row>
    <row r="118" spans="1:9" ht="14.25">
      <c r="A118" s="9" t="s">
        <v>61</v>
      </c>
      <c r="B118" s="34">
        <v>3968.3</v>
      </c>
      <c r="C118" s="34">
        <v>4647</v>
      </c>
      <c r="D118" s="34"/>
      <c r="E118" s="34">
        <v>4593.6</v>
      </c>
      <c r="F118" s="34">
        <v>2418.7</v>
      </c>
      <c r="G118" s="34">
        <f t="shared" si="5"/>
        <v>115.75737721442432</v>
      </c>
      <c r="H118" s="35">
        <f t="shared" si="6"/>
        <v>98.85087153001938</v>
      </c>
      <c r="I118" s="36">
        <f t="shared" si="8"/>
        <v>189.92020506883867</v>
      </c>
    </row>
    <row r="119" spans="1:9" ht="14.25">
      <c r="A119" s="9" t="s">
        <v>16</v>
      </c>
      <c r="B119" s="34">
        <f>B116-B117-B118</f>
        <v>9548.099999999999</v>
      </c>
      <c r="C119" s="34">
        <v>10326.6</v>
      </c>
      <c r="D119" s="34">
        <f>D116-D117-D118</f>
        <v>216.29999999999995</v>
      </c>
      <c r="E119" s="34">
        <f>E116-E117-E118</f>
        <v>10252.899999999998</v>
      </c>
      <c r="F119" s="34">
        <f>F116-F117-F118</f>
        <v>13431.7</v>
      </c>
      <c r="G119" s="34">
        <f t="shared" si="5"/>
        <v>107.38157329730522</v>
      </c>
      <c r="H119" s="35">
        <f t="shared" si="6"/>
        <v>99.28630914337727</v>
      </c>
      <c r="I119" s="36">
        <f t="shared" si="8"/>
        <v>76.3335988743048</v>
      </c>
    </row>
    <row r="120" spans="1:9" ht="24.75" customHeight="1">
      <c r="A120" s="9" t="s">
        <v>112</v>
      </c>
      <c r="B120" s="34">
        <v>160</v>
      </c>
      <c r="C120" s="34">
        <v>179.7</v>
      </c>
      <c r="D120" s="34">
        <v>5</v>
      </c>
      <c r="E120" s="34">
        <v>160.9</v>
      </c>
      <c r="F120" s="34">
        <v>118.4</v>
      </c>
      <c r="G120" s="34">
        <f t="shared" si="5"/>
        <v>100.5625</v>
      </c>
      <c r="H120" s="35">
        <f t="shared" si="6"/>
        <v>89.53811908736785</v>
      </c>
      <c r="I120" s="36">
        <f t="shared" si="8"/>
        <v>135.89527027027026</v>
      </c>
    </row>
    <row r="121" spans="1:9" ht="42.75">
      <c r="A121" s="9" t="s">
        <v>87</v>
      </c>
      <c r="B121" s="34">
        <v>50</v>
      </c>
      <c r="C121" s="34">
        <v>50</v>
      </c>
      <c r="D121" s="34"/>
      <c r="E121" s="34">
        <v>11.7</v>
      </c>
      <c r="F121" s="34">
        <v>100</v>
      </c>
      <c r="G121" s="34">
        <f t="shared" si="5"/>
        <v>23.4</v>
      </c>
      <c r="H121" s="35">
        <f t="shared" si="6"/>
        <v>23.4</v>
      </c>
      <c r="I121" s="36">
        <f t="shared" si="8"/>
        <v>11.7</v>
      </c>
    </row>
    <row r="122" spans="1:9" ht="22.5" customHeight="1">
      <c r="A122" s="10" t="s">
        <v>24</v>
      </c>
      <c r="B122" s="33">
        <f>B123+B124+B125</f>
        <v>1245.5</v>
      </c>
      <c r="C122" s="33">
        <f>C123+C124+C125+C126</f>
        <v>1252.6</v>
      </c>
      <c r="D122" s="33">
        <f>D123+D124+D125+D126</f>
        <v>0</v>
      </c>
      <c r="E122" s="33">
        <f>E123+E124+E125+E126</f>
        <v>1097.6000000000001</v>
      </c>
      <c r="F122" s="33">
        <f>F123+F124+F125+F126</f>
        <v>1035.2</v>
      </c>
      <c r="G122" s="30">
        <f t="shared" si="5"/>
        <v>88.12525090325171</v>
      </c>
      <c r="H122" s="31">
        <f t="shared" si="6"/>
        <v>87.6257384639949</v>
      </c>
      <c r="I122" s="32">
        <f>E122/F122*100</f>
        <v>106.02782071097374</v>
      </c>
    </row>
    <row r="123" spans="1:9" ht="21" customHeight="1">
      <c r="A123" s="9" t="s">
        <v>25</v>
      </c>
      <c r="B123" s="34">
        <v>178.9</v>
      </c>
      <c r="C123" s="34">
        <v>135.6</v>
      </c>
      <c r="D123" s="34"/>
      <c r="E123" s="34">
        <v>135.6</v>
      </c>
      <c r="F123" s="34">
        <v>185.1</v>
      </c>
      <c r="G123" s="34">
        <f t="shared" si="5"/>
        <v>75.79653437674678</v>
      </c>
      <c r="H123" s="35">
        <f t="shared" si="6"/>
        <v>100</v>
      </c>
      <c r="I123" s="36">
        <f>E123/F123*100</f>
        <v>73.257698541329</v>
      </c>
    </row>
    <row r="124" spans="1:9" ht="29.25" customHeight="1">
      <c r="A124" s="9" t="s">
        <v>26</v>
      </c>
      <c r="B124" s="34"/>
      <c r="C124" s="34">
        <v>50.4</v>
      </c>
      <c r="D124" s="34"/>
      <c r="E124" s="34">
        <v>5.3</v>
      </c>
      <c r="F124" s="34">
        <v>18.9</v>
      </c>
      <c r="G124" s="34"/>
      <c r="H124" s="35">
        <f t="shared" si="6"/>
        <v>10.515873015873016</v>
      </c>
      <c r="I124" s="36">
        <f>E124/F124*100</f>
        <v>28.04232804232804</v>
      </c>
    </row>
    <row r="125" spans="1:9" ht="19.5" customHeight="1">
      <c r="A125" s="9" t="s">
        <v>79</v>
      </c>
      <c r="B125" s="34">
        <v>1066.6</v>
      </c>
      <c r="C125" s="34">
        <v>1066.6</v>
      </c>
      <c r="D125" s="34"/>
      <c r="E125" s="34">
        <v>956.7</v>
      </c>
      <c r="F125" s="34">
        <v>831.2</v>
      </c>
      <c r="G125" s="34">
        <f t="shared" si="5"/>
        <v>89.69623101443841</v>
      </c>
      <c r="H125" s="35">
        <f t="shared" si="6"/>
        <v>89.69623101443841</v>
      </c>
      <c r="I125" s="36">
        <f>E125/F125*100</f>
        <v>115.09865255052935</v>
      </c>
    </row>
    <row r="126" spans="1:9" ht="0.75" customHeight="1">
      <c r="A126" s="9" t="s">
        <v>89</v>
      </c>
      <c r="B126" s="34"/>
      <c r="C126" s="34"/>
      <c r="D126" s="34"/>
      <c r="E126" s="34"/>
      <c r="F126" s="34"/>
      <c r="G126" s="34"/>
      <c r="H126" s="35" t="e">
        <f t="shared" si="6"/>
        <v>#DIV/0!</v>
      </c>
      <c r="I126" s="36"/>
    </row>
    <row r="127" spans="1:9" ht="24" customHeight="1">
      <c r="A127" s="10" t="s">
        <v>27</v>
      </c>
      <c r="B127" s="33">
        <v>53343.7</v>
      </c>
      <c r="C127" s="33">
        <v>64840.6</v>
      </c>
      <c r="D127" s="33">
        <v>1382.3</v>
      </c>
      <c r="E127" s="33">
        <v>64840.6</v>
      </c>
      <c r="F127" s="33">
        <v>68629.6</v>
      </c>
      <c r="G127" s="30">
        <f t="shared" si="5"/>
        <v>121.55249823315593</v>
      </c>
      <c r="H127" s="31">
        <f t="shared" si="6"/>
        <v>100</v>
      </c>
      <c r="I127" s="32">
        <f>E127/F127*100</f>
        <v>94.47905859862216</v>
      </c>
    </row>
    <row r="128" spans="1:9" ht="30" customHeight="1">
      <c r="A128" s="12" t="s">
        <v>28</v>
      </c>
      <c r="B128" s="49">
        <f>B90+B94+B95+B99+B105+B109+B115+B122+B127</f>
        <v>252176.60000000003</v>
      </c>
      <c r="C128" s="49">
        <f>C90+C94+C95+C99+C105+C109+C115+C122+C127</f>
        <v>282317.89999999997</v>
      </c>
      <c r="D128" s="49">
        <f>D90+D94+D95+D99+D105+D109+D115+D122+D127</f>
        <v>279218.60000000003</v>
      </c>
      <c r="E128" s="49">
        <f>E90+E94+E95+E99+E105+E109+E115+E122+E127</f>
        <v>279218.30000000005</v>
      </c>
      <c r="F128" s="49">
        <f>F90+F94+F95+F99+F105+F109+F115+F122+F127</f>
        <v>328367.2</v>
      </c>
      <c r="G128" s="30">
        <f t="shared" si="5"/>
        <v>110.72331849981323</v>
      </c>
      <c r="H128" s="31">
        <f t="shared" si="6"/>
        <v>98.9020887446386</v>
      </c>
      <c r="I128" s="32">
        <f>E128/F128*100</f>
        <v>85.03233575095199</v>
      </c>
    </row>
    <row r="129" spans="1:9" ht="29.25" customHeight="1">
      <c r="A129" s="11" t="s">
        <v>32</v>
      </c>
      <c r="B129" s="50">
        <f>B87-B128</f>
        <v>-500.0000000000291</v>
      </c>
      <c r="C129" s="50">
        <f>C87-C128</f>
        <v>-4468</v>
      </c>
      <c r="D129" s="50">
        <f>D87-D128</f>
        <v>20471.800000000003</v>
      </c>
      <c r="E129" s="50">
        <f>E87-E128</f>
        <v>3834.6999999999534</v>
      </c>
      <c r="F129" s="50">
        <f>F87-F128</f>
        <v>2713.399999999965</v>
      </c>
      <c r="G129" s="34"/>
      <c r="H129" s="35"/>
      <c r="I129" s="36"/>
    </row>
    <row r="130" spans="1:8" ht="18">
      <c r="A130" s="2"/>
      <c r="B130" s="2"/>
      <c r="C130" s="2"/>
      <c r="D130" s="2"/>
      <c r="E130" s="2"/>
      <c r="F130" s="2"/>
      <c r="G130" s="2"/>
      <c r="H130" s="2"/>
    </row>
    <row r="131" spans="1:6" ht="18.75" customHeight="1">
      <c r="A131" s="1" t="s">
        <v>69</v>
      </c>
      <c r="D131" s="4"/>
      <c r="E131" s="4"/>
      <c r="F131" s="1" t="s">
        <v>70</v>
      </c>
    </row>
    <row r="132" spans="1:6" ht="18.75" customHeight="1">
      <c r="A132" s="1"/>
      <c r="D132" s="4"/>
      <c r="E132" s="4"/>
      <c r="F132" s="1"/>
    </row>
    <row r="133" spans="1:6" ht="18.75" customHeight="1">
      <c r="A133" s="28"/>
      <c r="D133" s="4"/>
      <c r="E133" s="4"/>
      <c r="F133" s="1"/>
    </row>
    <row r="134" spans="1:6" ht="18.75" customHeight="1">
      <c r="A134" s="1"/>
      <c r="D134" s="4"/>
      <c r="E134" s="4"/>
      <c r="F134" s="1"/>
    </row>
    <row r="136" ht="21" customHeight="1">
      <c r="A136" s="5"/>
    </row>
  </sheetData>
  <mergeCells count="2">
    <mergeCell ref="G3:I3"/>
    <mergeCell ref="A1:I1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2010-12-23T05:40:00Z</cp:lastPrinted>
  <dcterms:created xsi:type="dcterms:W3CDTF">2006-03-13T07:15:44Z</dcterms:created>
  <dcterms:modified xsi:type="dcterms:W3CDTF">2011-02-16T12:26:27Z</dcterms:modified>
  <cp:category/>
  <cp:version/>
  <cp:contentType/>
  <cp:contentStatus/>
</cp:coreProperties>
</file>