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<sst xmlns="http://schemas.openxmlformats.org/spreadsheetml/2006/main" count="637" uniqueCount="228">
  <si>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</si>
  <si>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</si>
  <si>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</si>
  <si>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</si>
  <si>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</si>
  <si>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</si>
  <si>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</si>
  <si>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</si>
  <si>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</si>
  <si>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</si>
  <si>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</si>
  <si>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</si>
  <si>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</si>
  <si>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</si>
  <si>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</si>
  <si>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</si>
  <si>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</si>
  <si>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</si>
  <si>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</si>
  <si>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</si>
  <si>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</si>
  <si>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</si>
  <si>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</si>
  <si>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</si>
  <si>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</si>
  <si>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</si>
  <si>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</si>
  <si>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</si>
  <si>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</si>
  <si>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</si>
  <si>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</si>
  <si>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</si>
  <si>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</si>
  <si>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</si>
  <si>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</si>
  <si>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</si>
  <si>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</si>
  <si>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</si>
  <si>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</si>
  <si>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</si>
  <si>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</si>
  <si>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</si>
  <si>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</si>
  <si>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</si>
  <si>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</si>
  <si>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</si>
  <si>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</si>
  <si>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</si>
  <si>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</si>
  <si>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</si>
  <si>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</si>
  <si>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</si>
  <si>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</si>
  <si>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</si>
  <si>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</si>
  <si>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</si>
  <si>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</si>
  <si>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</si>
  <si>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</si>
  <si>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</si>
  <si>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</si>
  <si>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</si>
  <si>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</si>
  <si>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</si>
  <si>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</si>
  <si>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</si>
  <si>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</si>
  <si>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</si>
  <si>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</si>
  <si>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</si>
  <si>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</si>
  <si>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</si>
  <si>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</si>
  <si>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</si>
  <si>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</si>
  <si>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</si>
  <si>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</si>
  <si>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</si>
  <si>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</si>
  <si>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</si>
  <si>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</si>
  <si>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</si>
  <si>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</si>
  <si>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</si>
  <si>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</si>
  <si>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</si>
  <si>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</si>
  <si>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</si>
  <si>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</si>
  <si>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</si>
  <si>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</si>
  <si>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</si>
  <si>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</si>
  <si>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</si>
  <si>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</si>
  <si>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</si>
  <si>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</si>
  <si>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</si>
  <si>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</si>
  <si>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</si>
  <si>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</si>
  <si>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</si>
  <si>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</si>
  <si>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</si>
  <si>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</si>
  <si>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</si>
  <si>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</si>
  <si>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</si>
  <si>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</si>
  <si>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</si>
  <si>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</si>
  <si>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</si>
  <si>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</si>
  <si>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</si>
  <si>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</si>
  <si>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</si>
  <si>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</si>
  <si>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</si>
  <si>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</si>
  <si>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</si>
  <si>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</si>
  <si>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</si>
  <si>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</si>
  <si>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</si>
  <si>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</si>
  <si>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</si>
  <si>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</si>
  <si>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</si>
  <si>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</si>
  <si>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</si>
  <si>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</si>
  <si>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</si>
  <si>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</si>
  <si>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</si>
  <si>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</si>
  <si>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</si>
  <si>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</si>
  <si>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</si>
  <si>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</si>
  <si>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</si>
  <si>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</si>
  <si>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</si>
  <si>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</si>
  <si>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</si>
  <si>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</si>
  <si>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</si>
  <si>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</si>
  <si>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</si>
  <si>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</si>
  <si>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</si>
  <si>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</si>
  <si>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</si>
  <si>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</si>
  <si>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</si>
  <si>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</si>
  <si>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</si>
  <si>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</si>
  <si>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</si>
  <si>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</si>
  <si>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</si>
  <si>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</si>
  <si>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</si>
  <si>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</si>
  <si>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</si>
  <si>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</si>
  <si>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</si>
  <si>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</si>
  <si>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</si>
  <si>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</si>
  <si>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</si>
  <si>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</si>
  <si>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</si>
  <si>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</si>
  <si>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</si>
  <si>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</si>
  <si>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</si>
  <si>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</si>
  <si>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</si>
  <si>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</si>
  <si>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</si>
  <si>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</si>
  <si>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</si>
  <si>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</si>
  <si>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</si>
  <si>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</si>
  <si>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</si>
  <si>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</si>
  <si>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</si>
  <si>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</si>
  <si>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</si>
  <si>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</si>
  <si>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</si>
  <si>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</si>
  <si>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</si>
  <si>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Недоимка по местным налогам на 01.01.2010</t>
  </si>
  <si>
    <t>Кредиторская задолженность на 01.01.2010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</si>
  <si>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</si>
  <si>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</si>
  <si>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Прогноз поступления доходов в бюджет поселений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</si>
  <si>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</si>
  <si>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</si>
  <si>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</si>
  <si>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</si>
  <si>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на 2010год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</si>
  <si>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</si>
  <si>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</si>
  <si>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</si>
  <si>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</si>
  <si>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</si>
  <si>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</si>
  <si>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</si>
  <si>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</si>
  <si>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</si>
  <si>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</si>
  <si>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субвенций из бюджета муниципального района в бюджет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</si>
  <si>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</si>
  <si>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</si>
  <si>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</si>
  <si>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субсидий из  бюджета муниципального района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</si>
  <si>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</si>
  <si>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субвенций из бюджета муниципального района  в бюджет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</si>
  <si>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</si>
  <si>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</si>
  <si>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</si>
  <si>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</si>
  <si>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01.12.2010г. </t>
    </r>
  </si>
  <si>
    <t>Недоимка по местным налогам на 01.12.2010</t>
  </si>
  <si>
    <t>Кредиторская задолженность на 01.12.2010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</si>
</sst>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7" sqref="M17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96">
        <v>0</v>
      </c>
      <c r="D6" s="104">
        <v>0</v>
      </c>
      <c r="E6" s="104">
        <v>0.438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0.75</v>
      </c>
      <c r="N6" s="165">
        <v>0.75</v>
      </c>
      <c r="O6" s="165">
        <v>0.75</v>
      </c>
      <c r="P6" s="165">
        <v>0.75</v>
      </c>
      <c r="Q6" s="165">
        <v>0</v>
      </c>
      <c r="R6" s="96">
        <v>1</v>
      </c>
      <c r="S6" s="165">
        <f aca="true" t="shared" si="0" ref="S6:S17">SUM(C6:R6)</f>
        <v>11.038</v>
      </c>
      <c r="T6" s="168"/>
    </row>
    <row r="7" spans="1:20" ht="18.75" customHeight="1">
      <c r="A7" s="87">
        <v>2</v>
      </c>
      <c r="B7" s="91" t="s">
        <v>173</v>
      </c>
      <c r="C7" s="96">
        <v>0</v>
      </c>
      <c r="D7" s="104">
        <v>0</v>
      </c>
      <c r="E7" s="104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0.75</v>
      </c>
      <c r="O7" s="165">
        <v>0.75</v>
      </c>
      <c r="P7" s="165">
        <v>0.75</v>
      </c>
      <c r="Q7" s="165">
        <v>0.264</v>
      </c>
      <c r="R7" s="96">
        <v>0.917</v>
      </c>
      <c r="S7" s="165">
        <f t="shared" si="0"/>
        <v>10.780999999999999</v>
      </c>
      <c r="T7" s="168"/>
    </row>
    <row r="8" spans="1:20" ht="18.75" customHeight="1">
      <c r="A8" s="87">
        <v>3</v>
      </c>
      <c r="B8" s="91" t="s">
        <v>174</v>
      </c>
      <c r="C8" s="96">
        <v>0</v>
      </c>
      <c r="D8" s="104">
        <v>0</v>
      </c>
      <c r="E8" s="104">
        <v>0.401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0.75</v>
      </c>
      <c r="O8" s="165">
        <v>0.75</v>
      </c>
      <c r="P8" s="165">
        <v>0.75</v>
      </c>
      <c r="Q8" s="165">
        <v>0</v>
      </c>
      <c r="R8" s="96">
        <v>0.866</v>
      </c>
      <c r="S8" s="165">
        <f t="shared" si="0"/>
        <v>10.867</v>
      </c>
      <c r="T8" s="168"/>
    </row>
    <row r="9" spans="1:20" ht="17.25" customHeight="1">
      <c r="A9" s="87">
        <v>4</v>
      </c>
      <c r="B9" s="91" t="s">
        <v>175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0.192</v>
      </c>
      <c r="R9" s="96">
        <v>0.931</v>
      </c>
      <c r="S9" s="165">
        <f t="shared" si="0"/>
        <v>10.722999999999999</v>
      </c>
      <c r="T9" s="168"/>
    </row>
    <row r="10" spans="1:20" ht="18.75" customHeight="1">
      <c r="A10" s="87">
        <v>5</v>
      </c>
      <c r="B10" s="91" t="s">
        <v>176</v>
      </c>
      <c r="C10" s="96">
        <v>0.432</v>
      </c>
      <c r="D10" s="104">
        <v>0</v>
      </c>
      <c r="E10" s="104">
        <v>0.572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0.288</v>
      </c>
      <c r="R10" s="96">
        <v>0.962</v>
      </c>
      <c r="S10" s="165">
        <f t="shared" si="0"/>
        <v>11.854</v>
      </c>
      <c r="T10" s="168"/>
    </row>
    <row r="11" spans="1:20" ht="16.5" customHeight="1">
      <c r="A11" s="87">
        <v>6</v>
      </c>
      <c r="B11" s="91" t="s">
        <v>177</v>
      </c>
      <c r="C11" s="96">
        <v>0</v>
      </c>
      <c r="D11" s="104">
        <v>0</v>
      </c>
      <c r="E11" s="104">
        <v>0.074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0.75</v>
      </c>
      <c r="N11" s="165">
        <v>0.75</v>
      </c>
      <c r="O11" s="165">
        <v>0.75</v>
      </c>
      <c r="P11" s="165">
        <v>0.75</v>
      </c>
      <c r="Q11" s="165">
        <v>0</v>
      </c>
      <c r="R11" s="96">
        <v>1</v>
      </c>
      <c r="S11" s="165">
        <f t="shared" si="0"/>
        <v>10.674</v>
      </c>
      <c r="T11" s="168"/>
    </row>
    <row r="12" spans="1:20" ht="17.25" customHeight="1">
      <c r="A12" s="87">
        <v>7</v>
      </c>
      <c r="B12" s="91" t="s">
        <v>178</v>
      </c>
      <c r="C12" s="96">
        <v>0</v>
      </c>
      <c r="D12" s="104">
        <v>0.383</v>
      </c>
      <c r="E12" s="104">
        <v>0.534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0</v>
      </c>
      <c r="R12" s="96">
        <v>1</v>
      </c>
      <c r="S12" s="165">
        <f t="shared" si="0"/>
        <v>11.517</v>
      </c>
      <c r="T12" s="168"/>
    </row>
    <row r="13" spans="1:20" ht="15.75" customHeight="1">
      <c r="A13" s="87">
        <v>8</v>
      </c>
      <c r="B13" s="91" t="s">
        <v>185</v>
      </c>
      <c r="C13" s="96">
        <v>0</v>
      </c>
      <c r="D13" s="104">
        <v>0</v>
      </c>
      <c r="E13" s="104">
        <v>0.276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0</v>
      </c>
      <c r="R13" s="96">
        <v>0.99</v>
      </c>
      <c r="S13" s="165">
        <f t="shared" si="0"/>
        <v>10.866000000000001</v>
      </c>
      <c r="T13" s="168"/>
    </row>
    <row r="14" spans="1:20" ht="16.5" customHeight="1">
      <c r="A14" s="87">
        <v>9</v>
      </c>
      <c r="B14" s="91" t="s">
        <v>180</v>
      </c>
      <c r="C14" s="96">
        <v>0</v>
      </c>
      <c r="D14" s="104">
        <v>0</v>
      </c>
      <c r="E14" s="104">
        <v>0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0.75</v>
      </c>
      <c r="N14" s="165">
        <v>0.75</v>
      </c>
      <c r="O14" s="165">
        <v>0.75</v>
      </c>
      <c r="P14" s="165">
        <v>0.75</v>
      </c>
      <c r="Q14" s="165">
        <v>0.552</v>
      </c>
      <c r="R14" s="96">
        <v>0.934</v>
      </c>
      <c r="S14" s="165">
        <f t="shared" si="0"/>
        <v>11.085999999999999</v>
      </c>
      <c r="T14" s="168"/>
    </row>
    <row r="15" spans="1:20" ht="16.5" customHeight="1">
      <c r="A15" s="87">
        <v>10</v>
      </c>
      <c r="B15" s="91" t="s">
        <v>181</v>
      </c>
      <c r="C15" s="96">
        <v>0</v>
      </c>
      <c r="D15" s="104">
        <v>0.5</v>
      </c>
      <c r="E15" s="104">
        <v>0.836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</v>
      </c>
      <c r="N15" s="165">
        <v>0.75</v>
      </c>
      <c r="O15" s="165">
        <v>0.75</v>
      </c>
      <c r="P15" s="165">
        <v>0.75</v>
      </c>
      <c r="Q15" s="165">
        <v>0.168</v>
      </c>
      <c r="R15" s="96">
        <v>0.826</v>
      </c>
      <c r="S15" s="165">
        <f t="shared" si="0"/>
        <v>11.18</v>
      </c>
      <c r="T15" s="168"/>
    </row>
    <row r="16" spans="1:20" ht="16.5" customHeight="1">
      <c r="A16" s="87">
        <v>11</v>
      </c>
      <c r="B16" s="91" t="s">
        <v>182</v>
      </c>
      <c r="C16" s="96">
        <v>0</v>
      </c>
      <c r="D16" s="104">
        <v>0</v>
      </c>
      <c r="E16" s="104">
        <v>0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</v>
      </c>
      <c r="R16" s="96">
        <v>1</v>
      </c>
      <c r="S16" s="165">
        <f t="shared" si="0"/>
        <v>10.6</v>
      </c>
      <c r="T16" s="168"/>
    </row>
    <row r="17" spans="1:20" ht="17.25" customHeight="1">
      <c r="A17" s="87">
        <v>12</v>
      </c>
      <c r="B17" s="91" t="s">
        <v>183</v>
      </c>
      <c r="C17" s="96">
        <v>0</v>
      </c>
      <c r="D17" s="104">
        <v>0</v>
      </c>
      <c r="E17" s="104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0</v>
      </c>
      <c r="R17" s="96">
        <v>0.986</v>
      </c>
      <c r="S17" s="165">
        <f t="shared" si="0"/>
        <v>10.586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" sqref="E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102</v>
      </c>
      <c r="C3" s="22" t="s">
        <v>123</v>
      </c>
      <c r="D3" s="26" t="s">
        <v>210</v>
      </c>
      <c r="E3" s="26" t="s">
        <v>220</v>
      </c>
      <c r="F3" s="26" t="s">
        <v>218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3020.2</v>
      </c>
      <c r="E6" s="97">
        <v>113.8</v>
      </c>
      <c r="F6" s="97">
        <v>249.8</v>
      </c>
      <c r="G6" s="97">
        <f>D6-E6-F6</f>
        <v>2656.5999999999995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3623</v>
      </c>
      <c r="E7" s="97">
        <v>45.6</v>
      </c>
      <c r="F7" s="97">
        <v>1366</v>
      </c>
      <c r="G7" s="97">
        <f aca="true" t="shared" si="2" ref="G7:G17">D7-E7-F7</f>
        <v>2211.4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1707.3</v>
      </c>
      <c r="E8" s="97">
        <v>45.6</v>
      </c>
      <c r="F8" s="97">
        <v>129.4</v>
      </c>
      <c r="G8" s="97">
        <f t="shared" si="2"/>
        <v>1532.3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3360.9</v>
      </c>
      <c r="E9" s="97">
        <v>788</v>
      </c>
      <c r="F9" s="97">
        <v>652.7</v>
      </c>
      <c r="G9" s="97">
        <f t="shared" si="2"/>
        <v>1920.2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16056.2</v>
      </c>
      <c r="E10" s="97">
        <v>2389.8</v>
      </c>
      <c r="F10" s="97">
        <v>3423.3</v>
      </c>
      <c r="G10" s="97">
        <f t="shared" si="2"/>
        <v>10243.100000000002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3063.2</v>
      </c>
      <c r="E11" s="97">
        <v>113.8</v>
      </c>
      <c r="F11" s="97">
        <v>504.1</v>
      </c>
      <c r="G11" s="97">
        <f t="shared" si="2"/>
        <v>2445.2999999999997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5216.6</v>
      </c>
      <c r="E12" s="97">
        <v>113.9</v>
      </c>
      <c r="F12" s="97">
        <v>2949.2</v>
      </c>
      <c r="G12" s="97">
        <f t="shared" si="2"/>
        <v>2153.500000000001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1811.9</v>
      </c>
      <c r="E13" s="97">
        <v>45.6</v>
      </c>
      <c r="F13" s="97">
        <v>316.4</v>
      </c>
      <c r="G13" s="97">
        <f t="shared" si="2"/>
        <v>1449.9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7186.1</v>
      </c>
      <c r="E14" s="97">
        <v>113.8</v>
      </c>
      <c r="F14" s="97">
        <v>2396.4</v>
      </c>
      <c r="G14" s="97">
        <f t="shared" si="2"/>
        <v>4675.9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7605.1</v>
      </c>
      <c r="E15" s="97">
        <v>159.4</v>
      </c>
      <c r="F15" s="97">
        <v>2184.4</v>
      </c>
      <c r="G15" s="97">
        <f t="shared" si="2"/>
        <v>5261.300000000001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4361.9</v>
      </c>
      <c r="E16" s="97">
        <v>45.6</v>
      </c>
      <c r="F16" s="97">
        <v>1464.6</v>
      </c>
      <c r="G16" s="97">
        <f t="shared" si="2"/>
        <v>2851.6999999999994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4172.2</v>
      </c>
      <c r="E17" s="97">
        <v>113.9</v>
      </c>
      <c r="F17" s="97">
        <v>1440.8</v>
      </c>
      <c r="G17" s="97">
        <f t="shared" si="2"/>
        <v>2617.5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61184.6</v>
      </c>
      <c r="E30" s="93">
        <f>SUM(E6:E29)</f>
        <v>4088.8000000000006</v>
      </c>
      <c r="F30" s="93">
        <f>SUM(F6:F29)</f>
        <v>17077.1</v>
      </c>
      <c r="G30" s="93">
        <f>SUM(G6:G29)</f>
        <v>40018.700000000004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102</v>
      </c>
      <c r="C3" s="22" t="s">
        <v>124</v>
      </c>
      <c r="D3" s="26" t="s">
        <v>204</v>
      </c>
      <c r="E3" s="26" t="s">
        <v>212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3">
        <v>828</v>
      </c>
      <c r="E6" s="97">
        <v>19</v>
      </c>
      <c r="F6" s="97">
        <f>D6+E6</f>
        <v>847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3">
        <v>604</v>
      </c>
      <c r="E7" s="97">
        <v>372.5</v>
      </c>
      <c r="F7" s="97">
        <f aca="true" t="shared" si="1" ref="F7:F17">D7+E7</f>
        <v>976.5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3">
        <v>306</v>
      </c>
      <c r="E8" s="97">
        <v>81</v>
      </c>
      <c r="F8" s="97">
        <f t="shared" si="1"/>
        <v>387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3">
        <v>379</v>
      </c>
      <c r="E9" s="97">
        <v>407</v>
      </c>
      <c r="F9" s="97">
        <f t="shared" si="1"/>
        <v>786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3">
        <v>6145</v>
      </c>
      <c r="E10" s="97">
        <v>933.3</v>
      </c>
      <c r="F10" s="97">
        <f t="shared" si="1"/>
        <v>7078.3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3">
        <v>392</v>
      </c>
      <c r="E11" s="97">
        <v>107.2</v>
      </c>
      <c r="F11" s="97">
        <f t="shared" si="1"/>
        <v>499.2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3">
        <v>538</v>
      </c>
      <c r="E12" s="97">
        <v>54.5</v>
      </c>
      <c r="F12" s="97">
        <f t="shared" si="1"/>
        <v>592.5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3">
        <v>449.3</v>
      </c>
      <c r="E13" s="97">
        <v>43</v>
      </c>
      <c r="F13" s="97">
        <f t="shared" si="1"/>
        <v>492.3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3">
        <v>973</v>
      </c>
      <c r="E14" s="97">
        <v>623.5</v>
      </c>
      <c r="F14" s="97">
        <f t="shared" si="1"/>
        <v>1596.5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3">
        <v>893</v>
      </c>
      <c r="E15" s="97">
        <v>274.5</v>
      </c>
      <c r="F15" s="97">
        <f t="shared" si="1"/>
        <v>1167.5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3">
        <v>495.4</v>
      </c>
      <c r="E16" s="97">
        <v>797.2</v>
      </c>
      <c r="F16" s="97">
        <f t="shared" si="1"/>
        <v>1292.6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3">
        <v>584.8</v>
      </c>
      <c r="E17" s="97">
        <v>297.9</v>
      </c>
      <c r="F17" s="97">
        <f t="shared" si="1"/>
        <v>882.6999999999999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12587.499999999998</v>
      </c>
      <c r="E30" s="93">
        <f>SUM(E6:E29)</f>
        <v>4010.6</v>
      </c>
      <c r="F30" s="93">
        <f>SUM(F6:F29)</f>
        <v>16598.1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A3">
      <pane xSplit="2" ySplit="3" topLeftCell="G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S21" sqref="S21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12.00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147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15.25" customHeight="1">
      <c r="A4" s="171" t="s">
        <v>9</v>
      </c>
      <c r="B4" s="178" t="s">
        <v>102</v>
      </c>
      <c r="C4" s="5" t="s">
        <v>195</v>
      </c>
      <c r="D4" s="5" t="s">
        <v>227</v>
      </c>
      <c r="E4" s="26" t="s">
        <v>31</v>
      </c>
      <c r="F4" s="26" t="s">
        <v>200</v>
      </c>
      <c r="G4" s="26" t="s">
        <v>224</v>
      </c>
      <c r="H4" s="54" t="s">
        <v>134</v>
      </c>
      <c r="I4" s="26" t="s">
        <v>207</v>
      </c>
      <c r="J4" s="26" t="s">
        <v>208</v>
      </c>
      <c r="K4" s="5" t="s">
        <v>209</v>
      </c>
      <c r="L4" s="6" t="s">
        <v>135</v>
      </c>
      <c r="M4" s="26" t="s">
        <v>210</v>
      </c>
      <c r="N4" s="26" t="s">
        <v>213</v>
      </c>
      <c r="O4" s="26" t="s">
        <v>211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84.7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20.2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3513.1</v>
      </c>
      <c r="G7" s="97">
        <v>363.6</v>
      </c>
      <c r="H7" s="97">
        <f>F7-G7</f>
        <v>3149.5</v>
      </c>
      <c r="I7" s="93">
        <v>133.7</v>
      </c>
      <c r="J7" s="93">
        <v>5.7</v>
      </c>
      <c r="K7" s="93">
        <f>I7-J7</f>
        <v>127.99999999999999</v>
      </c>
      <c r="L7" s="130">
        <f>H7-K7</f>
        <v>3021.5</v>
      </c>
      <c r="M7" s="97">
        <v>3020.2</v>
      </c>
      <c r="N7" s="97">
        <v>113.8</v>
      </c>
      <c r="O7" s="97">
        <v>249.8</v>
      </c>
      <c r="P7" s="97">
        <f>M7-N7-O7</f>
        <v>2656.5999999999995</v>
      </c>
      <c r="Q7" s="94">
        <f>L7/P7*100</f>
        <v>113.73560189716181</v>
      </c>
      <c r="R7" s="95">
        <v>1</v>
      </c>
      <c r="S7" s="96">
        <v>0.75</v>
      </c>
      <c r="T7" s="96">
        <f aca="true" t="shared" si="0" ref="T7:T18">R7*S7</f>
        <v>0.75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3710</v>
      </c>
      <c r="G8" s="97">
        <v>1411.6</v>
      </c>
      <c r="H8" s="97">
        <f aca="true" t="shared" si="2" ref="H8:H18">F8-G8</f>
        <v>2298.4</v>
      </c>
      <c r="I8" s="93">
        <v>39.2</v>
      </c>
      <c r="J8" s="93">
        <v>6.5</v>
      </c>
      <c r="K8" s="93">
        <f aca="true" t="shared" si="3" ref="K8:K18">I8-J8</f>
        <v>32.7</v>
      </c>
      <c r="L8" s="130">
        <f aca="true" t="shared" si="4" ref="L8:L31">H8-K8</f>
        <v>2265.7000000000003</v>
      </c>
      <c r="M8" s="97">
        <v>3623</v>
      </c>
      <c r="N8" s="97">
        <v>45.6</v>
      </c>
      <c r="O8" s="97">
        <v>1366</v>
      </c>
      <c r="P8" s="97">
        <f aca="true" t="shared" si="5" ref="P8:P18">M8-N8-O8</f>
        <v>2211.4</v>
      </c>
      <c r="Q8" s="94">
        <f aca="true" t="shared" si="6" ref="Q8:Q18">L8/P8*100</f>
        <v>102.45545808085377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1788.7</v>
      </c>
      <c r="G9" s="97">
        <v>175</v>
      </c>
      <c r="H9" s="97">
        <f t="shared" si="2"/>
        <v>1613.7</v>
      </c>
      <c r="I9" s="93">
        <v>9.2</v>
      </c>
      <c r="J9" s="93">
        <v>0</v>
      </c>
      <c r="K9" s="93">
        <f t="shared" si="3"/>
        <v>9.2</v>
      </c>
      <c r="L9" s="130">
        <f t="shared" si="4"/>
        <v>1604.5</v>
      </c>
      <c r="M9" s="97">
        <v>1707.3</v>
      </c>
      <c r="N9" s="97">
        <v>45.6</v>
      </c>
      <c r="O9" s="97">
        <v>129.4</v>
      </c>
      <c r="P9" s="97">
        <f t="shared" si="5"/>
        <v>1532.3</v>
      </c>
      <c r="Q9" s="94">
        <f t="shared" si="6"/>
        <v>104.71187104352934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3440.9</v>
      </c>
      <c r="G10" s="97">
        <v>1440.7</v>
      </c>
      <c r="H10" s="97">
        <f t="shared" si="2"/>
        <v>2000.2</v>
      </c>
      <c r="I10" s="93">
        <v>754.4</v>
      </c>
      <c r="J10" s="93">
        <v>754.4</v>
      </c>
      <c r="K10" s="93">
        <f t="shared" si="3"/>
        <v>0</v>
      </c>
      <c r="L10" s="130">
        <f t="shared" si="4"/>
        <v>2000.2</v>
      </c>
      <c r="M10" s="97">
        <v>3360.9</v>
      </c>
      <c r="N10" s="97">
        <v>788</v>
      </c>
      <c r="O10" s="97">
        <v>652.7</v>
      </c>
      <c r="P10" s="97">
        <f t="shared" si="5"/>
        <v>1920.2</v>
      </c>
      <c r="Q10" s="94">
        <f t="shared" si="6"/>
        <v>104.16623268409542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16447.7</v>
      </c>
      <c r="G11" s="97">
        <v>5813.1</v>
      </c>
      <c r="H11" s="97">
        <f t="shared" si="2"/>
        <v>10634.6</v>
      </c>
      <c r="I11" s="93">
        <v>2542</v>
      </c>
      <c r="J11" s="93">
        <v>2389</v>
      </c>
      <c r="K11" s="93">
        <f t="shared" si="3"/>
        <v>153</v>
      </c>
      <c r="L11" s="130">
        <f t="shared" si="4"/>
        <v>10481.6</v>
      </c>
      <c r="M11" s="97">
        <v>16056.2</v>
      </c>
      <c r="N11" s="97">
        <v>2389.8</v>
      </c>
      <c r="O11" s="97">
        <v>3423.3</v>
      </c>
      <c r="P11" s="97">
        <f t="shared" si="5"/>
        <v>10243.100000000002</v>
      </c>
      <c r="Q11" s="94">
        <f t="shared" si="6"/>
        <v>102.32839667678728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3207.2</v>
      </c>
      <c r="G12" s="97">
        <v>617.9</v>
      </c>
      <c r="H12" s="97">
        <f t="shared" si="2"/>
        <v>2589.2999999999997</v>
      </c>
      <c r="I12" s="93">
        <v>0.6</v>
      </c>
      <c r="J12" s="93">
        <v>0</v>
      </c>
      <c r="K12" s="93">
        <f t="shared" si="3"/>
        <v>0.6</v>
      </c>
      <c r="L12" s="130">
        <f t="shared" si="4"/>
        <v>2588.7</v>
      </c>
      <c r="M12" s="97">
        <v>3063.2</v>
      </c>
      <c r="N12" s="97">
        <v>113.8</v>
      </c>
      <c r="O12" s="97">
        <v>504.1</v>
      </c>
      <c r="P12" s="97">
        <f t="shared" si="5"/>
        <v>2445.2999999999997</v>
      </c>
      <c r="Q12" s="94">
        <f t="shared" si="6"/>
        <v>105.86431112746904</v>
      </c>
      <c r="R12" s="95">
        <v>1</v>
      </c>
      <c r="S12" s="96">
        <v>0.75</v>
      </c>
      <c r="T12" s="96">
        <f t="shared" si="0"/>
        <v>0.75</v>
      </c>
    </row>
    <row r="13" spans="1:20" ht="21.75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5482.9</v>
      </c>
      <c r="G13" s="97">
        <v>3063.1</v>
      </c>
      <c r="H13" s="97">
        <f t="shared" si="2"/>
        <v>2419.7999999999997</v>
      </c>
      <c r="I13" s="93">
        <v>3004.5</v>
      </c>
      <c r="J13" s="93">
        <v>2698.5</v>
      </c>
      <c r="K13" s="93">
        <f t="shared" si="3"/>
        <v>306</v>
      </c>
      <c r="L13" s="130">
        <f t="shared" si="4"/>
        <v>2113.7999999999997</v>
      </c>
      <c r="M13" s="97">
        <v>5216.6</v>
      </c>
      <c r="N13" s="97">
        <v>113.9</v>
      </c>
      <c r="O13" s="97">
        <v>2949.2</v>
      </c>
      <c r="P13" s="97">
        <f t="shared" si="5"/>
        <v>2153.500000000001</v>
      </c>
      <c r="Q13" s="94">
        <f t="shared" si="6"/>
        <v>98.15648943580213</v>
      </c>
      <c r="R13" s="95">
        <v>1</v>
      </c>
      <c r="S13" s="96">
        <v>0.75</v>
      </c>
      <c r="T13" s="96">
        <f t="shared" si="0"/>
        <v>0.75</v>
      </c>
    </row>
    <row r="14" spans="1:20" ht="21.75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1984.1</v>
      </c>
      <c r="G14" s="97">
        <v>362</v>
      </c>
      <c r="H14" s="97">
        <f t="shared" si="2"/>
        <v>1622.1</v>
      </c>
      <c r="I14" s="93">
        <v>108.7</v>
      </c>
      <c r="J14" s="93">
        <v>45</v>
      </c>
      <c r="K14" s="93">
        <f t="shared" si="3"/>
        <v>63.7</v>
      </c>
      <c r="L14" s="130">
        <f t="shared" si="4"/>
        <v>1558.3999999999999</v>
      </c>
      <c r="M14" s="97">
        <v>1811.9</v>
      </c>
      <c r="N14" s="97">
        <v>45.6</v>
      </c>
      <c r="O14" s="97">
        <v>316.4</v>
      </c>
      <c r="P14" s="97">
        <f t="shared" si="5"/>
        <v>1449.9</v>
      </c>
      <c r="Q14" s="94">
        <f t="shared" si="6"/>
        <v>107.48327470860058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7312.9</v>
      </c>
      <c r="G15" s="97">
        <v>2510.2</v>
      </c>
      <c r="H15" s="97">
        <f t="shared" si="2"/>
        <v>4802.7</v>
      </c>
      <c r="I15" s="93">
        <v>155.3</v>
      </c>
      <c r="J15" s="93">
        <v>111.3</v>
      </c>
      <c r="K15" s="93">
        <f t="shared" si="3"/>
        <v>44.000000000000014</v>
      </c>
      <c r="L15" s="130">
        <f t="shared" si="4"/>
        <v>4758.7</v>
      </c>
      <c r="M15" s="97">
        <v>7186.1</v>
      </c>
      <c r="N15" s="97">
        <v>113.8</v>
      </c>
      <c r="O15" s="97">
        <v>2396.4</v>
      </c>
      <c r="P15" s="97">
        <f t="shared" si="5"/>
        <v>4675.9</v>
      </c>
      <c r="Q15" s="94">
        <f t="shared" si="6"/>
        <v>101.77078209542549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7829.2</v>
      </c>
      <c r="G16" s="97">
        <v>2343.8</v>
      </c>
      <c r="H16" s="97">
        <f t="shared" si="2"/>
        <v>5485.4</v>
      </c>
      <c r="I16" s="93">
        <v>1644</v>
      </c>
      <c r="J16" s="93">
        <v>0</v>
      </c>
      <c r="K16" s="93">
        <f t="shared" si="3"/>
        <v>1644</v>
      </c>
      <c r="L16" s="130">
        <f t="shared" si="4"/>
        <v>3841.3999999999996</v>
      </c>
      <c r="M16" s="97">
        <v>7605.1</v>
      </c>
      <c r="N16" s="97">
        <v>159.4</v>
      </c>
      <c r="O16" s="97">
        <v>2184.4</v>
      </c>
      <c r="P16" s="97">
        <f t="shared" si="5"/>
        <v>5261.300000000001</v>
      </c>
      <c r="Q16" s="94">
        <f t="shared" si="6"/>
        <v>73.01237336779882</v>
      </c>
      <c r="R16" s="95">
        <v>0</v>
      </c>
      <c r="S16" s="96">
        <v>0.75</v>
      </c>
      <c r="T16" s="96">
        <f t="shared" si="0"/>
        <v>0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4504.1</v>
      </c>
      <c r="G17" s="97">
        <v>1510.2</v>
      </c>
      <c r="H17" s="97">
        <f t="shared" si="2"/>
        <v>2993.9000000000005</v>
      </c>
      <c r="I17" s="93">
        <v>160.8</v>
      </c>
      <c r="J17" s="93">
        <v>12</v>
      </c>
      <c r="K17" s="93">
        <f t="shared" si="3"/>
        <v>148.8</v>
      </c>
      <c r="L17" s="130">
        <f t="shared" si="4"/>
        <v>2845.1000000000004</v>
      </c>
      <c r="M17" s="97">
        <v>4361.9</v>
      </c>
      <c r="N17" s="97">
        <v>45.6</v>
      </c>
      <c r="O17" s="97">
        <v>1464.6</v>
      </c>
      <c r="P17" s="97">
        <f t="shared" si="5"/>
        <v>2851.6999999999994</v>
      </c>
      <c r="Q17" s="94">
        <f t="shared" si="6"/>
        <v>99.76855910509525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4454.8</v>
      </c>
      <c r="G18" s="97">
        <v>1554.7</v>
      </c>
      <c r="H18" s="97">
        <f t="shared" si="2"/>
        <v>2900.1000000000004</v>
      </c>
      <c r="I18" s="93">
        <v>40.9</v>
      </c>
      <c r="J18" s="93">
        <v>0</v>
      </c>
      <c r="K18" s="93">
        <f t="shared" si="3"/>
        <v>40.9</v>
      </c>
      <c r="L18" s="130">
        <f t="shared" si="4"/>
        <v>2859.2000000000003</v>
      </c>
      <c r="M18" s="97">
        <v>4172.2</v>
      </c>
      <c r="N18" s="97">
        <v>113.9</v>
      </c>
      <c r="O18" s="97">
        <v>1440.8</v>
      </c>
      <c r="P18" s="97">
        <f t="shared" si="5"/>
        <v>2617.5</v>
      </c>
      <c r="Q18" s="94">
        <f t="shared" si="6"/>
        <v>109.23400191021967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63675.6</v>
      </c>
      <c r="G31" s="93">
        <f t="shared" si="7"/>
        <v>21165.9</v>
      </c>
      <c r="H31" s="101">
        <f t="shared" si="7"/>
        <v>42509.7</v>
      </c>
      <c r="I31" s="93">
        <f t="shared" si="7"/>
        <v>8593.3</v>
      </c>
      <c r="J31" s="93">
        <f t="shared" si="7"/>
        <v>6022.400000000001</v>
      </c>
      <c r="K31" s="93">
        <f t="shared" si="7"/>
        <v>2570.9</v>
      </c>
      <c r="L31" s="130">
        <f t="shared" si="4"/>
        <v>39938.799999999996</v>
      </c>
      <c r="M31" s="93">
        <f t="shared" si="7"/>
        <v>61184.6</v>
      </c>
      <c r="N31" s="93">
        <f t="shared" si="7"/>
        <v>4088.8000000000006</v>
      </c>
      <c r="O31" s="93">
        <f t="shared" si="7"/>
        <v>17077.1</v>
      </c>
      <c r="P31" s="93">
        <f t="shared" si="7"/>
        <v>40018.700000000004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" sqref="J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102</v>
      </c>
      <c r="C3" s="22" t="s">
        <v>137</v>
      </c>
      <c r="D3" s="21"/>
      <c r="E3" s="21"/>
      <c r="F3" s="26" t="s">
        <v>206</v>
      </c>
      <c r="G3" s="26" t="s">
        <v>205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172</v>
      </c>
      <c r="C6" s="124">
        <v>-492.9</v>
      </c>
      <c r="D6" s="126"/>
      <c r="E6" s="126"/>
      <c r="F6" s="93">
        <v>828</v>
      </c>
      <c r="G6" s="97">
        <v>19</v>
      </c>
      <c r="H6" s="126">
        <f>F6+G6</f>
        <v>847</v>
      </c>
      <c r="I6" s="145">
        <f>C6/H6*100</f>
        <v>-58.19362455726092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188</v>
      </c>
      <c r="C7" s="124">
        <v>-87</v>
      </c>
      <c r="D7" s="126"/>
      <c r="E7" s="126"/>
      <c r="F7" s="93">
        <v>604</v>
      </c>
      <c r="G7" s="97">
        <v>372.5</v>
      </c>
      <c r="H7" s="126">
        <f aca="true" t="shared" si="1" ref="H7:H17">F7+G7</f>
        <v>976.5</v>
      </c>
      <c r="I7" s="143">
        <f aca="true" t="shared" si="2" ref="I7:I17">C7/H7*100</f>
        <v>-8.90937019969278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174</v>
      </c>
      <c r="C8" s="124">
        <v>-81.4</v>
      </c>
      <c r="D8" s="126"/>
      <c r="E8" s="126"/>
      <c r="F8" s="93">
        <v>306</v>
      </c>
      <c r="G8" s="97">
        <v>81</v>
      </c>
      <c r="H8" s="126">
        <f t="shared" si="1"/>
        <v>387</v>
      </c>
      <c r="I8" s="143">
        <f t="shared" si="2"/>
        <v>-21.033591731266153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175</v>
      </c>
      <c r="C9" s="124">
        <v>-80</v>
      </c>
      <c r="D9" s="126"/>
      <c r="E9" s="126"/>
      <c r="F9" s="93">
        <v>379</v>
      </c>
      <c r="G9" s="97">
        <v>407</v>
      </c>
      <c r="H9" s="126">
        <f t="shared" si="1"/>
        <v>786</v>
      </c>
      <c r="I9" s="143">
        <f t="shared" si="2"/>
        <v>-10.178117048346055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176</v>
      </c>
      <c r="C10" s="124">
        <v>-391.5</v>
      </c>
      <c r="D10" s="126"/>
      <c r="E10" s="126"/>
      <c r="F10" s="93">
        <v>6145</v>
      </c>
      <c r="G10" s="97">
        <v>933.3</v>
      </c>
      <c r="H10" s="126">
        <f t="shared" si="1"/>
        <v>7078.3</v>
      </c>
      <c r="I10" s="143">
        <f t="shared" si="2"/>
        <v>-5.530989079298702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177</v>
      </c>
      <c r="C11" s="124">
        <v>-144</v>
      </c>
      <c r="D11" s="126"/>
      <c r="E11" s="126"/>
      <c r="F11" s="93">
        <v>392</v>
      </c>
      <c r="G11" s="97">
        <v>107.2</v>
      </c>
      <c r="H11" s="126">
        <f t="shared" si="1"/>
        <v>499.2</v>
      </c>
      <c r="I11" s="143">
        <f t="shared" si="2"/>
        <v>-28.84615384615385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178</v>
      </c>
      <c r="C12" s="124">
        <v>-266.3</v>
      </c>
      <c r="D12" s="126"/>
      <c r="E12" s="126"/>
      <c r="F12" s="93">
        <v>538</v>
      </c>
      <c r="G12" s="97">
        <v>54.5</v>
      </c>
      <c r="H12" s="126">
        <f t="shared" si="1"/>
        <v>592.5</v>
      </c>
      <c r="I12" s="143">
        <f t="shared" si="2"/>
        <v>-44.9451476793249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179</v>
      </c>
      <c r="C13" s="124">
        <v>-172.2</v>
      </c>
      <c r="D13" s="126"/>
      <c r="E13" s="126"/>
      <c r="F13" s="93">
        <v>449.3</v>
      </c>
      <c r="G13" s="97">
        <v>43</v>
      </c>
      <c r="H13" s="126">
        <f t="shared" si="1"/>
        <v>492.3</v>
      </c>
      <c r="I13" s="143">
        <f t="shared" si="2"/>
        <v>-34.978671541742834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180</v>
      </c>
      <c r="C14" s="124">
        <v>-126.8</v>
      </c>
      <c r="D14" s="126"/>
      <c r="E14" s="126"/>
      <c r="F14" s="93">
        <v>973</v>
      </c>
      <c r="G14" s="97">
        <v>623.5</v>
      </c>
      <c r="H14" s="126">
        <f t="shared" si="1"/>
        <v>1596.5</v>
      </c>
      <c r="I14" s="143">
        <f t="shared" si="2"/>
        <v>-7.942373943000312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181</v>
      </c>
      <c r="C15" s="125">
        <v>-224.1</v>
      </c>
      <c r="D15" s="126"/>
      <c r="E15" s="126"/>
      <c r="F15" s="93">
        <v>893</v>
      </c>
      <c r="G15" s="97">
        <v>274.5</v>
      </c>
      <c r="H15" s="126">
        <f t="shared" si="1"/>
        <v>1167.5</v>
      </c>
      <c r="I15" s="143">
        <f t="shared" si="2"/>
        <v>-19.194860813704494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182</v>
      </c>
      <c r="C16" s="124">
        <v>-142.2</v>
      </c>
      <c r="D16" s="126"/>
      <c r="E16" s="126"/>
      <c r="F16" s="93">
        <v>495.4</v>
      </c>
      <c r="G16" s="97">
        <v>797.2</v>
      </c>
      <c r="H16" s="126">
        <f t="shared" si="1"/>
        <v>1292.6</v>
      </c>
      <c r="I16" s="143">
        <f t="shared" si="2"/>
        <v>-11.001083088349063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183</v>
      </c>
      <c r="C17" s="124">
        <v>-282.6</v>
      </c>
      <c r="D17" s="126"/>
      <c r="E17" s="126"/>
      <c r="F17" s="93">
        <v>584.8</v>
      </c>
      <c r="G17" s="97">
        <v>297.9</v>
      </c>
      <c r="H17" s="126">
        <f t="shared" si="1"/>
        <v>882.6999999999999</v>
      </c>
      <c r="I17" s="143">
        <f t="shared" si="2"/>
        <v>-32.01540727313923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-2490.9999999999995</v>
      </c>
      <c r="D30" s="93">
        <f t="shared" si="3"/>
        <v>0</v>
      </c>
      <c r="E30" s="93">
        <f t="shared" si="3"/>
        <v>0</v>
      </c>
      <c r="F30" s="147">
        <f t="shared" si="3"/>
        <v>12587.499999999998</v>
      </c>
      <c r="G30" s="93">
        <f t="shared" si="3"/>
        <v>4010.6</v>
      </c>
      <c r="H30" s="135">
        <f t="shared" si="3"/>
        <v>16598.1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7"/>
    </sheetView>
  </sheetViews>
  <sheetFormatPr defaultColWidth="9.00390625" defaultRowHeight="12.75"/>
  <cols>
    <col min="1" max="1" width="5.375" style="34" customWidth="1"/>
    <col min="2" max="2" width="26.87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102</v>
      </c>
      <c r="C3" s="36" t="s">
        <v>36</v>
      </c>
      <c r="D3" s="37"/>
      <c r="E3" s="37"/>
      <c r="F3" s="33" t="s">
        <v>204</v>
      </c>
      <c r="G3" s="33" t="s">
        <v>205</v>
      </c>
      <c r="H3" s="38" t="s">
        <v>138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93">
        <v>828</v>
      </c>
      <c r="G6" s="97">
        <v>19</v>
      </c>
      <c r="H6" s="148">
        <f>F6+G6</f>
        <v>847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9.5" customHeight="1">
      <c r="A7" s="51">
        <v>2</v>
      </c>
      <c r="B7" s="105" t="s">
        <v>173</v>
      </c>
      <c r="C7" s="124">
        <v>0</v>
      </c>
      <c r="D7" s="126"/>
      <c r="E7" s="126"/>
      <c r="F7" s="93">
        <v>604</v>
      </c>
      <c r="G7" s="97">
        <v>372.5</v>
      </c>
      <c r="H7" s="108">
        <f aca="true" t="shared" si="1" ref="H7:H17">F7+G7</f>
        <v>976.5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93">
        <v>306</v>
      </c>
      <c r="G8" s="97">
        <v>81</v>
      </c>
      <c r="H8" s="108">
        <f t="shared" si="1"/>
        <v>387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93">
        <v>379</v>
      </c>
      <c r="G9" s="97">
        <v>407</v>
      </c>
      <c r="H9" s="108">
        <f t="shared" si="1"/>
        <v>786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93">
        <v>6145</v>
      </c>
      <c r="G10" s="97">
        <v>933.3</v>
      </c>
      <c r="H10" s="108">
        <f t="shared" si="1"/>
        <v>7078.3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93">
        <v>392</v>
      </c>
      <c r="G11" s="97">
        <v>107.2</v>
      </c>
      <c r="H11" s="108">
        <f t="shared" si="1"/>
        <v>499.2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93">
        <v>538</v>
      </c>
      <c r="G12" s="97">
        <v>54.5</v>
      </c>
      <c r="H12" s="108">
        <f t="shared" si="1"/>
        <v>592.5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93">
        <v>449.3</v>
      </c>
      <c r="G13" s="97">
        <v>43</v>
      </c>
      <c r="H13" s="108">
        <f t="shared" si="1"/>
        <v>492.3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93">
        <v>973</v>
      </c>
      <c r="G14" s="97">
        <v>623.5</v>
      </c>
      <c r="H14" s="108">
        <f t="shared" si="1"/>
        <v>1596.5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93">
        <v>893</v>
      </c>
      <c r="G15" s="97">
        <v>274.5</v>
      </c>
      <c r="H15" s="108">
        <f t="shared" si="1"/>
        <v>1167.5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93">
        <v>495.4</v>
      </c>
      <c r="G16" s="97">
        <v>797.2</v>
      </c>
      <c r="H16" s="108">
        <f t="shared" si="1"/>
        <v>1292.6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93">
        <v>584.8</v>
      </c>
      <c r="G17" s="97">
        <v>297.9</v>
      </c>
      <c r="H17" s="108">
        <f t="shared" si="1"/>
        <v>882.6999999999999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12587.499999999998</v>
      </c>
      <c r="G30" s="93">
        <f t="shared" si="3"/>
        <v>4010.6</v>
      </c>
      <c r="H30" s="93">
        <f t="shared" si="3"/>
        <v>16598.1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G6" sqref="G6:G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102</v>
      </c>
      <c r="C3" s="6" t="s">
        <v>139</v>
      </c>
      <c r="D3" s="21"/>
      <c r="E3" s="21"/>
      <c r="F3" s="26" t="s">
        <v>203</v>
      </c>
      <c r="G3" s="26" t="s">
        <v>202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3513.1</v>
      </c>
      <c r="G6" s="97">
        <v>363.6</v>
      </c>
      <c r="H6" s="108">
        <f>F6-G6</f>
        <v>3149.5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21.75" customHeight="1">
      <c r="A7" s="11">
        <v>2</v>
      </c>
      <c r="B7" s="105" t="s">
        <v>173</v>
      </c>
      <c r="C7" s="124">
        <v>0</v>
      </c>
      <c r="D7" s="126"/>
      <c r="E7" s="126"/>
      <c r="F7" s="97">
        <v>3710</v>
      </c>
      <c r="G7" s="97">
        <v>1411.6</v>
      </c>
      <c r="H7" s="108">
        <f aca="true" t="shared" si="2" ref="H7:H17">F7-G7</f>
        <v>2298.4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1788.7</v>
      </c>
      <c r="G8" s="97">
        <v>175</v>
      </c>
      <c r="H8" s="108">
        <f t="shared" si="2"/>
        <v>1613.7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3440.9</v>
      </c>
      <c r="G9" s="97">
        <v>1440.7</v>
      </c>
      <c r="H9" s="108">
        <f t="shared" si="2"/>
        <v>2000.2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16447.7</v>
      </c>
      <c r="G10" s="97">
        <v>5813.1</v>
      </c>
      <c r="H10" s="108">
        <f t="shared" si="2"/>
        <v>10634.6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3207.2</v>
      </c>
      <c r="G11" s="97">
        <v>617.9</v>
      </c>
      <c r="H11" s="108">
        <f t="shared" si="2"/>
        <v>2589.2999999999997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5482.9</v>
      </c>
      <c r="G12" s="97">
        <v>3063.1</v>
      </c>
      <c r="H12" s="108">
        <f t="shared" si="2"/>
        <v>2419.7999999999997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1984.1</v>
      </c>
      <c r="G13" s="97">
        <v>362</v>
      </c>
      <c r="H13" s="108">
        <f t="shared" si="2"/>
        <v>1622.1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7312.9</v>
      </c>
      <c r="G14" s="97">
        <v>2510.2</v>
      </c>
      <c r="H14" s="108">
        <f t="shared" si="2"/>
        <v>4802.7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7829.2</v>
      </c>
      <c r="G15" s="97">
        <v>2343.8</v>
      </c>
      <c r="H15" s="108">
        <f t="shared" si="2"/>
        <v>5485.4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4504.1</v>
      </c>
      <c r="G16" s="97">
        <v>1510.2</v>
      </c>
      <c r="H16" s="108">
        <f t="shared" si="2"/>
        <v>2993.9000000000005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4454.8</v>
      </c>
      <c r="G17" s="97">
        <v>1554.7</v>
      </c>
      <c r="H17" s="108">
        <f t="shared" si="2"/>
        <v>2900.1000000000004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63675.6</v>
      </c>
      <c r="G30" s="93">
        <f t="shared" si="3"/>
        <v>21165.9</v>
      </c>
      <c r="H30" s="93">
        <f t="shared" si="3"/>
        <v>42509.7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102</v>
      </c>
      <c r="C3" s="26" t="s">
        <v>198</v>
      </c>
      <c r="D3" s="26" t="s">
        <v>214</v>
      </c>
      <c r="E3" s="26" t="s">
        <v>199</v>
      </c>
      <c r="F3" s="23" t="s">
        <v>1</v>
      </c>
      <c r="G3" s="21"/>
      <c r="H3" s="21"/>
      <c r="I3" s="5" t="s">
        <v>195</v>
      </c>
      <c r="J3" s="5" t="s">
        <v>227</v>
      </c>
      <c r="K3" s="26" t="s">
        <v>31</v>
      </c>
      <c r="L3" s="26" t="s">
        <v>200</v>
      </c>
      <c r="M3" s="26" t="s">
        <v>201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4"/>
      <c r="Q4" s="174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172</v>
      </c>
      <c r="C6" s="97">
        <v>3020.2</v>
      </c>
      <c r="D6" s="97">
        <v>113.8</v>
      </c>
      <c r="E6" s="97">
        <v>249.8</v>
      </c>
      <c r="F6" s="97">
        <f>C6-D6-E6</f>
        <v>2656.5999999999995</v>
      </c>
      <c r="G6" s="97"/>
      <c r="H6" s="97"/>
      <c r="I6" s="93">
        <v>0</v>
      </c>
      <c r="J6" s="93">
        <v>0</v>
      </c>
      <c r="K6" s="97">
        <f>J6-I6</f>
        <v>0</v>
      </c>
      <c r="L6" s="97">
        <v>3513.1</v>
      </c>
      <c r="M6" s="97">
        <v>363.6</v>
      </c>
      <c r="N6" s="97">
        <f>L6-M6</f>
        <v>3149.5</v>
      </c>
      <c r="O6" s="94">
        <f>(F6-N6)/F6*100</f>
        <v>-18.553790559361612</v>
      </c>
      <c r="P6" s="96">
        <v>0</v>
      </c>
      <c r="Q6" s="96">
        <v>1.2</v>
      </c>
      <c r="R6" s="96">
        <f aca="true" t="shared" si="0" ref="R6:R17">P6*Q6</f>
        <v>0</v>
      </c>
    </row>
    <row r="7" spans="1:18" ht="12.75">
      <c r="A7" s="162">
        <v>2</v>
      </c>
      <c r="B7" s="92" t="s">
        <v>188</v>
      </c>
      <c r="C7" s="97">
        <v>3623</v>
      </c>
      <c r="D7" s="97">
        <v>45.6</v>
      </c>
      <c r="E7" s="97">
        <v>1366</v>
      </c>
      <c r="F7" s="97">
        <f aca="true" t="shared" si="1" ref="F7:F17">C7-D7-E7</f>
        <v>2211.4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3710</v>
      </c>
      <c r="M7" s="97">
        <v>1411.6</v>
      </c>
      <c r="N7" s="97">
        <f aca="true" t="shared" si="3" ref="N7:N17">L7-M7</f>
        <v>2298.4</v>
      </c>
      <c r="O7" s="94">
        <f aca="true" t="shared" si="4" ref="O7:O17">(F7-N7)/F7*100</f>
        <v>-3.9341593560640318</v>
      </c>
      <c r="P7" s="96">
        <v>0.22</v>
      </c>
      <c r="Q7" s="96">
        <v>1.2</v>
      </c>
      <c r="R7" s="96">
        <f t="shared" si="0"/>
        <v>0.264</v>
      </c>
    </row>
    <row r="8" spans="1:18" ht="12.75">
      <c r="A8" s="162">
        <v>3</v>
      </c>
      <c r="B8" s="92" t="s">
        <v>174</v>
      </c>
      <c r="C8" s="97">
        <v>1707.3</v>
      </c>
      <c r="D8" s="97">
        <v>45.6</v>
      </c>
      <c r="E8" s="97">
        <v>129.4</v>
      </c>
      <c r="F8" s="97">
        <f t="shared" si="1"/>
        <v>1532.3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1788.7</v>
      </c>
      <c r="M8" s="97">
        <v>175</v>
      </c>
      <c r="N8" s="97">
        <f t="shared" si="3"/>
        <v>1613.7</v>
      </c>
      <c r="O8" s="94">
        <f t="shared" si="4"/>
        <v>-5.3122756640344635</v>
      </c>
      <c r="P8" s="96">
        <v>0</v>
      </c>
      <c r="Q8" s="96">
        <v>1.2</v>
      </c>
      <c r="R8" s="96">
        <f t="shared" si="0"/>
        <v>0</v>
      </c>
    </row>
    <row r="9" spans="1:18" ht="12.75">
      <c r="A9" s="162">
        <v>4</v>
      </c>
      <c r="B9" s="92" t="s">
        <v>175</v>
      </c>
      <c r="C9" s="97">
        <v>3360.9</v>
      </c>
      <c r="D9" s="97">
        <v>788</v>
      </c>
      <c r="E9" s="97">
        <v>652.7</v>
      </c>
      <c r="F9" s="97">
        <f t="shared" si="1"/>
        <v>1920.2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3440.9</v>
      </c>
      <c r="M9" s="97">
        <v>1440.7</v>
      </c>
      <c r="N9" s="97">
        <f t="shared" si="3"/>
        <v>2000.2</v>
      </c>
      <c r="O9" s="94">
        <f t="shared" si="4"/>
        <v>-4.166232684095406</v>
      </c>
      <c r="P9" s="96">
        <v>0.16</v>
      </c>
      <c r="Q9" s="96">
        <v>1.2</v>
      </c>
      <c r="R9" s="96">
        <f t="shared" si="0"/>
        <v>0.192</v>
      </c>
    </row>
    <row r="10" spans="1:18" ht="12.75">
      <c r="A10" s="162">
        <v>5</v>
      </c>
      <c r="B10" s="92" t="s">
        <v>176</v>
      </c>
      <c r="C10" s="97">
        <v>16056.2</v>
      </c>
      <c r="D10" s="97">
        <v>2389.8</v>
      </c>
      <c r="E10" s="97">
        <v>3423.3</v>
      </c>
      <c r="F10" s="97">
        <f t="shared" si="1"/>
        <v>10243.100000000002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16447.7</v>
      </c>
      <c r="M10" s="97">
        <v>5813.1</v>
      </c>
      <c r="N10" s="97">
        <f t="shared" si="3"/>
        <v>10634.6</v>
      </c>
      <c r="O10" s="94">
        <f t="shared" si="4"/>
        <v>-3.8220851109527207</v>
      </c>
      <c r="P10" s="96">
        <v>0.24</v>
      </c>
      <c r="Q10" s="96">
        <v>1.2</v>
      </c>
      <c r="R10" s="96">
        <f t="shared" si="0"/>
        <v>0.288</v>
      </c>
    </row>
    <row r="11" spans="1:18" ht="12.75">
      <c r="A11" s="162">
        <v>6</v>
      </c>
      <c r="B11" s="92" t="s">
        <v>177</v>
      </c>
      <c r="C11" s="97">
        <v>3063.2</v>
      </c>
      <c r="D11" s="97">
        <v>113.8</v>
      </c>
      <c r="E11" s="97">
        <v>504.1</v>
      </c>
      <c r="F11" s="97">
        <f t="shared" si="1"/>
        <v>2445.2999999999997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3207.2</v>
      </c>
      <c r="M11" s="97">
        <v>617.9</v>
      </c>
      <c r="N11" s="97">
        <f t="shared" si="3"/>
        <v>2589.2999999999997</v>
      </c>
      <c r="O11" s="94">
        <f t="shared" si="4"/>
        <v>-5.888847994111153</v>
      </c>
      <c r="P11" s="96">
        <v>0</v>
      </c>
      <c r="Q11" s="96">
        <v>1.2</v>
      </c>
      <c r="R11" s="96">
        <f t="shared" si="0"/>
        <v>0</v>
      </c>
    </row>
    <row r="12" spans="1:18" ht="25.5">
      <c r="A12" s="162">
        <v>7</v>
      </c>
      <c r="B12" s="92" t="s">
        <v>178</v>
      </c>
      <c r="C12" s="97">
        <v>5216.6</v>
      </c>
      <c r="D12" s="97">
        <v>113.9</v>
      </c>
      <c r="E12" s="97">
        <v>2949.2</v>
      </c>
      <c r="F12" s="97">
        <f t="shared" si="1"/>
        <v>2153.500000000001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5482.9</v>
      </c>
      <c r="M12" s="97">
        <v>3063.1</v>
      </c>
      <c r="N12" s="97">
        <f t="shared" si="3"/>
        <v>2419.7999999999997</v>
      </c>
      <c r="O12" s="94">
        <f t="shared" si="4"/>
        <v>-12.365915950777744</v>
      </c>
      <c r="P12" s="96">
        <v>0</v>
      </c>
      <c r="Q12" s="96">
        <v>1.2</v>
      </c>
      <c r="R12" s="96">
        <f t="shared" si="0"/>
        <v>0</v>
      </c>
    </row>
    <row r="13" spans="1:18" ht="18.75" customHeight="1">
      <c r="A13" s="162">
        <v>8</v>
      </c>
      <c r="B13" s="92" t="s">
        <v>185</v>
      </c>
      <c r="C13" s="97">
        <v>1811.9</v>
      </c>
      <c r="D13" s="97">
        <v>45.6</v>
      </c>
      <c r="E13" s="97">
        <v>316.4</v>
      </c>
      <c r="F13" s="97">
        <f t="shared" si="1"/>
        <v>1449.9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1984.1</v>
      </c>
      <c r="M13" s="97">
        <v>362</v>
      </c>
      <c r="N13" s="97">
        <f t="shared" si="3"/>
        <v>1622.1</v>
      </c>
      <c r="O13" s="94">
        <f t="shared" si="4"/>
        <v>-11.876681150424155</v>
      </c>
      <c r="P13" s="96">
        <v>0</v>
      </c>
      <c r="Q13" s="96">
        <v>1.2</v>
      </c>
      <c r="R13" s="96">
        <f t="shared" si="0"/>
        <v>0</v>
      </c>
    </row>
    <row r="14" spans="1:18" ht="12.75">
      <c r="A14" s="162">
        <v>9</v>
      </c>
      <c r="B14" s="92" t="s">
        <v>180</v>
      </c>
      <c r="C14" s="97">
        <v>7186.1</v>
      </c>
      <c r="D14" s="97">
        <v>113.8</v>
      </c>
      <c r="E14" s="97">
        <v>2396.4</v>
      </c>
      <c r="F14" s="97">
        <f t="shared" si="1"/>
        <v>4675.9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7312.9</v>
      </c>
      <c r="M14" s="97">
        <v>2510.2</v>
      </c>
      <c r="N14" s="97">
        <f t="shared" si="3"/>
        <v>4802.7</v>
      </c>
      <c r="O14" s="94">
        <f t="shared" si="4"/>
        <v>-2.711777411835159</v>
      </c>
      <c r="P14" s="96">
        <v>0.46</v>
      </c>
      <c r="Q14" s="96">
        <v>1.2</v>
      </c>
      <c r="R14" s="96">
        <f t="shared" si="0"/>
        <v>0.552</v>
      </c>
    </row>
    <row r="15" spans="1:18" ht="12.75">
      <c r="A15" s="162">
        <v>10</v>
      </c>
      <c r="B15" s="92" t="s">
        <v>181</v>
      </c>
      <c r="C15" s="97">
        <v>7605.1</v>
      </c>
      <c r="D15" s="97">
        <v>159.4</v>
      </c>
      <c r="E15" s="97">
        <v>2184.4</v>
      </c>
      <c r="F15" s="97">
        <f t="shared" si="1"/>
        <v>5261.300000000001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7829.2</v>
      </c>
      <c r="M15" s="97">
        <v>2343.8</v>
      </c>
      <c r="N15" s="97">
        <f t="shared" si="3"/>
        <v>5485.4</v>
      </c>
      <c r="O15" s="94">
        <f t="shared" si="4"/>
        <v>-4.259403569459991</v>
      </c>
      <c r="P15" s="96">
        <v>0.14</v>
      </c>
      <c r="Q15" s="96">
        <v>1.2</v>
      </c>
      <c r="R15" s="96">
        <f t="shared" si="0"/>
        <v>0.168</v>
      </c>
    </row>
    <row r="16" spans="1:18" ht="12.75">
      <c r="A16" s="162">
        <v>11</v>
      </c>
      <c r="B16" s="92" t="s">
        <v>182</v>
      </c>
      <c r="C16" s="97">
        <v>4361.9</v>
      </c>
      <c r="D16" s="97">
        <v>45.6</v>
      </c>
      <c r="E16" s="97">
        <v>1464.6</v>
      </c>
      <c r="F16" s="97">
        <f t="shared" si="1"/>
        <v>2851.6999999999994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4504.1</v>
      </c>
      <c r="M16" s="97">
        <v>1510.2</v>
      </c>
      <c r="N16" s="97">
        <f t="shared" si="3"/>
        <v>2993.9000000000005</v>
      </c>
      <c r="O16" s="94">
        <f t="shared" si="4"/>
        <v>-4.986499281130596</v>
      </c>
      <c r="P16" s="96">
        <v>0</v>
      </c>
      <c r="Q16" s="96">
        <v>1.2</v>
      </c>
      <c r="R16" s="96">
        <f t="shared" si="0"/>
        <v>0</v>
      </c>
    </row>
    <row r="17" spans="1:18" ht="12.75">
      <c r="A17" s="162">
        <v>12</v>
      </c>
      <c r="B17" s="92" t="s">
        <v>183</v>
      </c>
      <c r="C17" s="97">
        <v>4172.2</v>
      </c>
      <c r="D17" s="97">
        <v>113.9</v>
      </c>
      <c r="E17" s="97">
        <v>1440.8</v>
      </c>
      <c r="F17" s="97">
        <f t="shared" si="1"/>
        <v>2617.5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4454.8</v>
      </c>
      <c r="M17" s="97">
        <v>1554.7</v>
      </c>
      <c r="N17" s="97">
        <f t="shared" si="3"/>
        <v>2900.1000000000004</v>
      </c>
      <c r="O17" s="94">
        <f t="shared" si="4"/>
        <v>-10.796561604584541</v>
      </c>
      <c r="P17" s="96">
        <v>0</v>
      </c>
      <c r="Q17" s="96">
        <v>1.2</v>
      </c>
      <c r="R17" s="96">
        <f t="shared" si="0"/>
        <v>0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61184.6</v>
      </c>
      <c r="D30" s="93">
        <f t="shared" si="5"/>
        <v>4088.8000000000006</v>
      </c>
      <c r="E30" s="93">
        <f t="shared" si="5"/>
        <v>17077.1</v>
      </c>
      <c r="F30" s="93">
        <f t="shared" si="5"/>
        <v>40018.700000000004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63675.6</v>
      </c>
      <c r="M30" s="93">
        <f t="shared" si="5"/>
        <v>21165.9</v>
      </c>
      <c r="N30" s="93">
        <f t="shared" si="5"/>
        <v>42509.7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:J17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102</v>
      </c>
      <c r="C3" s="25" t="s">
        <v>51</v>
      </c>
      <c r="D3" s="25" t="s">
        <v>194</v>
      </c>
      <c r="E3" s="25" t="s">
        <v>226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6.5" customHeight="1">
      <c r="A4" s="171"/>
      <c r="B4" s="178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4"/>
      <c r="K4" s="174"/>
      <c r="L4" s="9" t="s">
        <v>50</v>
      </c>
    </row>
    <row r="5" spans="1:12" s="10" customFormat="1" ht="18.7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172</v>
      </c>
      <c r="C6" s="24">
        <v>0</v>
      </c>
      <c r="D6" s="93">
        <v>4.3</v>
      </c>
      <c r="E6" s="93">
        <v>0.6</v>
      </c>
      <c r="F6" s="93">
        <f>E6-D6</f>
        <v>-3.6999999999999997</v>
      </c>
      <c r="G6" s="130">
        <v>0</v>
      </c>
      <c r="H6" s="93">
        <v>750</v>
      </c>
      <c r="I6" s="167">
        <f>F6/H6*100</f>
        <v>-0.4933333333333333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188</v>
      </c>
      <c r="C7" s="24">
        <v>0</v>
      </c>
      <c r="D7" s="93">
        <v>0.9</v>
      </c>
      <c r="E7" s="93">
        <v>3.4</v>
      </c>
      <c r="F7" s="93">
        <f aca="true" t="shared" si="1" ref="F7:F17">E7-D7</f>
        <v>2.5</v>
      </c>
      <c r="G7" s="130">
        <v>75</v>
      </c>
      <c r="H7" s="93">
        <v>600</v>
      </c>
      <c r="I7" s="167">
        <f aca="true" t="shared" si="2" ref="I7:I17">F7/H7*100</f>
        <v>0.4166666666666667</v>
      </c>
      <c r="J7" s="96">
        <v>0.917</v>
      </c>
      <c r="K7" s="96">
        <v>1</v>
      </c>
      <c r="L7" s="96">
        <f t="shared" si="0"/>
        <v>0.917</v>
      </c>
    </row>
    <row r="8" spans="1:12" ht="12.75">
      <c r="A8" s="87">
        <v>3</v>
      </c>
      <c r="B8" s="92" t="s">
        <v>174</v>
      </c>
      <c r="C8" s="24">
        <v>0</v>
      </c>
      <c r="D8" s="93">
        <v>0</v>
      </c>
      <c r="E8" s="93">
        <v>2</v>
      </c>
      <c r="F8" s="93">
        <f t="shared" si="1"/>
        <v>2</v>
      </c>
      <c r="G8" s="130">
        <v>1.3</v>
      </c>
      <c r="H8" s="93">
        <v>298</v>
      </c>
      <c r="I8" s="167">
        <f t="shared" si="2"/>
        <v>0.6711409395973155</v>
      </c>
      <c r="J8" s="96">
        <v>0.866</v>
      </c>
      <c r="K8" s="96">
        <v>1</v>
      </c>
      <c r="L8" s="96">
        <f t="shared" si="0"/>
        <v>0.866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1.2</v>
      </c>
      <c r="F9" s="93">
        <f t="shared" si="1"/>
        <v>1.2</v>
      </c>
      <c r="G9" s="130">
        <v>-214</v>
      </c>
      <c r="H9" s="93">
        <v>350</v>
      </c>
      <c r="I9" s="167">
        <f t="shared" si="2"/>
        <v>0.34285714285714286</v>
      </c>
      <c r="J9" s="96">
        <v>0.931</v>
      </c>
      <c r="K9" s="96">
        <v>1</v>
      </c>
      <c r="L9" s="96">
        <f t="shared" si="0"/>
        <v>0.931</v>
      </c>
    </row>
    <row r="10" spans="1:12" ht="12.75">
      <c r="A10" s="87">
        <v>5</v>
      </c>
      <c r="B10" s="92" t="s">
        <v>176</v>
      </c>
      <c r="C10" s="24">
        <v>0</v>
      </c>
      <c r="D10" s="93">
        <v>1.8</v>
      </c>
      <c r="E10" s="93">
        <v>10.3</v>
      </c>
      <c r="F10" s="93">
        <f t="shared" si="1"/>
        <v>8.5</v>
      </c>
      <c r="G10" s="130">
        <v>0</v>
      </c>
      <c r="H10" s="93">
        <v>4529</v>
      </c>
      <c r="I10" s="167">
        <f t="shared" si="2"/>
        <v>0.18767939942592185</v>
      </c>
      <c r="J10" s="96">
        <v>0.962</v>
      </c>
      <c r="K10" s="96">
        <v>1</v>
      </c>
      <c r="L10" s="96">
        <f t="shared" si="0"/>
        <v>0.962</v>
      </c>
    </row>
    <row r="11" spans="1:12" ht="12.75">
      <c r="A11" s="87">
        <v>6</v>
      </c>
      <c r="B11" s="92" t="s">
        <v>177</v>
      </c>
      <c r="C11" s="24">
        <v>0</v>
      </c>
      <c r="D11" s="93">
        <v>3.9</v>
      </c>
      <c r="E11" s="93">
        <v>0</v>
      </c>
      <c r="F11" s="93">
        <f t="shared" si="1"/>
        <v>-3.9</v>
      </c>
      <c r="G11" s="130">
        <v>-101</v>
      </c>
      <c r="H11" s="93">
        <v>343</v>
      </c>
      <c r="I11" s="167">
        <f t="shared" si="2"/>
        <v>-1.1370262390670554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1.1</v>
      </c>
      <c r="E12" s="93">
        <v>0</v>
      </c>
      <c r="F12" s="93">
        <f t="shared" si="1"/>
        <v>-1.1</v>
      </c>
      <c r="G12" s="130">
        <v>-85</v>
      </c>
      <c r="H12" s="93">
        <v>407</v>
      </c>
      <c r="I12" s="167">
        <f t="shared" si="2"/>
        <v>-0.2702702702702703</v>
      </c>
      <c r="J12" s="96">
        <v>1</v>
      </c>
      <c r="K12" s="96">
        <v>1</v>
      </c>
      <c r="L12" s="96">
        <f t="shared" si="0"/>
        <v>1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0.2</v>
      </c>
      <c r="F13" s="93">
        <f t="shared" si="1"/>
        <v>0.2</v>
      </c>
      <c r="G13" s="130">
        <v>0</v>
      </c>
      <c r="H13" s="93">
        <v>416.4</v>
      </c>
      <c r="I13" s="167">
        <f t="shared" si="2"/>
        <v>0.04803073967339097</v>
      </c>
      <c r="J13" s="96">
        <v>0.99</v>
      </c>
      <c r="K13" s="96">
        <v>1</v>
      </c>
      <c r="L13" s="96">
        <f t="shared" si="0"/>
        <v>0.99</v>
      </c>
    </row>
    <row r="14" spans="1:12" ht="12.75">
      <c r="A14" s="87">
        <v>9</v>
      </c>
      <c r="B14" s="92" t="s">
        <v>180</v>
      </c>
      <c r="C14" s="24">
        <v>0</v>
      </c>
      <c r="D14" s="93">
        <v>3.4</v>
      </c>
      <c r="E14" s="93">
        <v>6.1</v>
      </c>
      <c r="F14" s="93">
        <f t="shared" si="1"/>
        <v>2.6999999999999997</v>
      </c>
      <c r="G14" s="130">
        <v>-138</v>
      </c>
      <c r="H14" s="93">
        <v>817</v>
      </c>
      <c r="I14" s="167">
        <f t="shared" si="2"/>
        <v>0.33047735618115054</v>
      </c>
      <c r="J14" s="96">
        <v>0.934</v>
      </c>
      <c r="K14" s="96">
        <v>1</v>
      </c>
      <c r="L14" s="96">
        <f t="shared" si="0"/>
        <v>0.934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8.6</v>
      </c>
      <c r="F15" s="93">
        <f t="shared" si="1"/>
        <v>6.6</v>
      </c>
      <c r="G15" s="130">
        <v>-62</v>
      </c>
      <c r="H15" s="93">
        <v>758</v>
      </c>
      <c r="I15" s="167">
        <f t="shared" si="2"/>
        <v>0.8707124010554089</v>
      </c>
      <c r="J15" s="96">
        <v>0.826</v>
      </c>
      <c r="K15" s="96">
        <v>1</v>
      </c>
      <c r="L15" s="96">
        <f t="shared" si="0"/>
        <v>0.826</v>
      </c>
    </row>
    <row r="16" spans="1:12" ht="12.75">
      <c r="A16" s="87">
        <v>11</v>
      </c>
      <c r="B16" s="92" t="s">
        <v>182</v>
      </c>
      <c r="C16" s="24">
        <v>0</v>
      </c>
      <c r="D16" s="93">
        <v>0.6</v>
      </c>
      <c r="E16" s="93">
        <v>0</v>
      </c>
      <c r="F16" s="93">
        <f t="shared" si="1"/>
        <v>-0.6</v>
      </c>
      <c r="G16" s="130">
        <v>-423</v>
      </c>
      <c r="H16" s="93">
        <v>444</v>
      </c>
      <c r="I16" s="167">
        <f t="shared" si="2"/>
        <v>-0.13513513513513511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183</v>
      </c>
      <c r="C17" s="24">
        <v>0</v>
      </c>
      <c r="D17" s="93">
        <v>2.8</v>
      </c>
      <c r="E17" s="93">
        <v>3.2</v>
      </c>
      <c r="F17" s="93">
        <f t="shared" si="1"/>
        <v>0.40000000000000036</v>
      </c>
      <c r="G17" s="130">
        <v>-286</v>
      </c>
      <c r="H17" s="93">
        <v>568</v>
      </c>
      <c r="I17" s="167">
        <f t="shared" si="2"/>
        <v>0.07042253521126766</v>
      </c>
      <c r="J17" s="96">
        <v>0.986</v>
      </c>
      <c r="K17" s="96">
        <v>1</v>
      </c>
      <c r="L17" s="96">
        <f t="shared" si="0"/>
        <v>0.986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20.8</v>
      </c>
      <c r="E30" s="93">
        <f t="shared" si="3"/>
        <v>35.6</v>
      </c>
      <c r="F30" s="93">
        <f t="shared" si="3"/>
        <v>14.8</v>
      </c>
      <c r="G30" s="93">
        <f t="shared" si="3"/>
        <v>-1232.7</v>
      </c>
      <c r="H30" s="93">
        <f t="shared" si="3"/>
        <v>10280.4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101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102</v>
      </c>
      <c r="C4" s="172" t="s">
        <v>103</v>
      </c>
      <c r="D4" s="172" t="s">
        <v>222</v>
      </c>
      <c r="E4" s="172" t="s">
        <v>223</v>
      </c>
      <c r="F4" s="172" t="s">
        <v>104</v>
      </c>
      <c r="G4" s="172" t="s">
        <v>99</v>
      </c>
      <c r="H4" s="172" t="s">
        <v>100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1809.6</v>
      </c>
      <c r="D8" s="93">
        <v>828</v>
      </c>
      <c r="E8" s="97">
        <v>19</v>
      </c>
      <c r="F8" s="97">
        <f>D8+E8</f>
        <v>847</v>
      </c>
      <c r="G8" s="94">
        <f aca="true" t="shared" si="0" ref="G8:G19">C8/(C8+F8)*100</f>
        <v>68.11714221184974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1234.9</v>
      </c>
      <c r="D9" s="93">
        <v>604</v>
      </c>
      <c r="E9" s="97">
        <v>372.5</v>
      </c>
      <c r="F9" s="97">
        <f aca="true" t="shared" si="2" ref="F9:F19">D9+E9</f>
        <v>976.5</v>
      </c>
      <c r="G9" s="94">
        <f t="shared" si="0"/>
        <v>55.84245274486751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1145.3</v>
      </c>
      <c r="D10" s="93">
        <v>306</v>
      </c>
      <c r="E10" s="97">
        <v>81</v>
      </c>
      <c r="F10" s="97">
        <f t="shared" si="2"/>
        <v>387</v>
      </c>
      <c r="G10" s="94">
        <f t="shared" si="0"/>
        <v>74.74384911570841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1134.2</v>
      </c>
      <c r="D11" s="93">
        <v>379</v>
      </c>
      <c r="E11" s="97">
        <v>407</v>
      </c>
      <c r="F11" s="97">
        <f t="shared" si="2"/>
        <v>786</v>
      </c>
      <c r="G11" s="94">
        <f t="shared" si="0"/>
        <v>59.06676387876263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2664.8</v>
      </c>
      <c r="D12" s="93">
        <v>6145</v>
      </c>
      <c r="E12" s="97">
        <v>933.3</v>
      </c>
      <c r="F12" s="97">
        <f t="shared" si="2"/>
        <v>7078.3</v>
      </c>
      <c r="G12" s="94">
        <f t="shared" si="0"/>
        <v>27.35063788732539</v>
      </c>
      <c r="H12" s="96">
        <v>0.36</v>
      </c>
      <c r="I12" s="96">
        <v>1.2</v>
      </c>
      <c r="J12" s="96">
        <f t="shared" si="1"/>
        <v>0.432</v>
      </c>
    </row>
    <row r="13" spans="1:10" ht="12.75">
      <c r="A13" s="87">
        <v>6</v>
      </c>
      <c r="B13" s="92" t="s">
        <v>177</v>
      </c>
      <c r="C13" s="93">
        <v>1746.1</v>
      </c>
      <c r="D13" s="93">
        <v>392</v>
      </c>
      <c r="E13" s="97">
        <v>107.2</v>
      </c>
      <c r="F13" s="97">
        <f t="shared" si="2"/>
        <v>499.2</v>
      </c>
      <c r="G13" s="94">
        <f t="shared" si="0"/>
        <v>77.76689083864072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1561</v>
      </c>
      <c r="D14" s="93">
        <v>538</v>
      </c>
      <c r="E14" s="97">
        <v>54.5</v>
      </c>
      <c r="F14" s="97">
        <f t="shared" si="2"/>
        <v>592.5</v>
      </c>
      <c r="G14" s="94">
        <f t="shared" si="0"/>
        <v>72.48664964012073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857.6</v>
      </c>
      <c r="D15" s="93">
        <v>449.3</v>
      </c>
      <c r="E15" s="97">
        <v>43</v>
      </c>
      <c r="F15" s="97">
        <f t="shared" si="2"/>
        <v>492.3</v>
      </c>
      <c r="G15" s="94">
        <f t="shared" si="0"/>
        <v>63.53063189865916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2749.4</v>
      </c>
      <c r="D16" s="93">
        <v>973</v>
      </c>
      <c r="E16" s="97">
        <v>623.5</v>
      </c>
      <c r="F16" s="97">
        <f t="shared" si="2"/>
        <v>1596.5</v>
      </c>
      <c r="G16" s="94">
        <f t="shared" si="0"/>
        <v>63.264226052141105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4093.8</v>
      </c>
      <c r="D17" s="93">
        <v>893</v>
      </c>
      <c r="E17" s="97">
        <v>274.5</v>
      </c>
      <c r="F17" s="97">
        <f t="shared" si="2"/>
        <v>1167.5</v>
      </c>
      <c r="G17" s="94">
        <f t="shared" si="0"/>
        <v>77.80966681238478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1559.1</v>
      </c>
      <c r="D18" s="93">
        <v>495.4</v>
      </c>
      <c r="E18" s="97">
        <v>797.2</v>
      </c>
      <c r="F18" s="97">
        <f t="shared" si="2"/>
        <v>1292.6</v>
      </c>
      <c r="G18" s="94">
        <f t="shared" si="0"/>
        <v>54.672651400918745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1734.8</v>
      </c>
      <c r="D19" s="93">
        <v>584.8</v>
      </c>
      <c r="E19" s="97">
        <v>297.9</v>
      </c>
      <c r="F19" s="97">
        <f t="shared" si="2"/>
        <v>882.6999999999999</v>
      </c>
      <c r="G19" s="94">
        <f t="shared" si="0"/>
        <v>66.27698185291308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54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78</v>
      </c>
      <c r="B32" s="170"/>
      <c r="C32" s="93">
        <f>SUM(C8:C31)</f>
        <v>22290.6</v>
      </c>
      <c r="D32" s="93">
        <f>SUM(D8:D31)</f>
        <v>12587.499999999998</v>
      </c>
      <c r="E32" s="93">
        <f>SUM(E8:E31)</f>
        <v>4010.6</v>
      </c>
      <c r="F32" s="93">
        <f>SUM(F8:F31)</f>
        <v>16598.1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2" sqref="J12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46.25" customHeight="1">
      <c r="A3" s="171" t="s">
        <v>3</v>
      </c>
      <c r="B3" s="178" t="s">
        <v>102</v>
      </c>
      <c r="C3" s="26" t="s">
        <v>197</v>
      </c>
      <c r="D3" s="25" t="s">
        <v>126</v>
      </c>
      <c r="E3" s="54" t="s">
        <v>106</v>
      </c>
      <c r="F3" s="26" t="s">
        <v>196</v>
      </c>
      <c r="G3" s="79" t="s">
        <v>127</v>
      </c>
      <c r="H3" s="54" t="s">
        <v>193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4"/>
      <c r="K4" s="174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133.7</v>
      </c>
      <c r="D6" s="93">
        <v>5.7</v>
      </c>
      <c r="E6" s="99">
        <f aca="true" t="shared" si="0" ref="E6:E17">C6-D6</f>
        <v>127.99999999999999</v>
      </c>
      <c r="F6" s="97">
        <v>3513.1</v>
      </c>
      <c r="G6" s="97">
        <v>363.6</v>
      </c>
      <c r="H6" s="99">
        <f aca="true" t="shared" si="1" ref="H6:H17">F6-G6</f>
        <v>3149.5</v>
      </c>
      <c r="I6" s="102">
        <f aca="true" t="shared" si="2" ref="I6:I17">E6/H6*100</f>
        <v>4.064137164629305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39.2</v>
      </c>
      <c r="D7" s="93">
        <v>6.5</v>
      </c>
      <c r="E7" s="99">
        <f t="shared" si="0"/>
        <v>32.7</v>
      </c>
      <c r="F7" s="97">
        <v>3710</v>
      </c>
      <c r="G7" s="97">
        <v>1411.6</v>
      </c>
      <c r="H7" s="99">
        <f t="shared" si="1"/>
        <v>2298.4</v>
      </c>
      <c r="I7" s="102">
        <f t="shared" si="2"/>
        <v>1.422728854855552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9.2</v>
      </c>
      <c r="D8" s="93">
        <v>0</v>
      </c>
      <c r="E8" s="99">
        <f t="shared" si="0"/>
        <v>9.2</v>
      </c>
      <c r="F8" s="97">
        <v>1788.7</v>
      </c>
      <c r="G8" s="97">
        <v>175</v>
      </c>
      <c r="H8" s="99">
        <f t="shared" si="1"/>
        <v>1613.7</v>
      </c>
      <c r="I8" s="102">
        <f t="shared" si="2"/>
        <v>0.5701183615294044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754.4</v>
      </c>
      <c r="D9" s="93">
        <v>754.4</v>
      </c>
      <c r="E9" s="99">
        <f t="shared" si="0"/>
        <v>0</v>
      </c>
      <c r="F9" s="97">
        <v>3440.9</v>
      </c>
      <c r="G9" s="97">
        <v>1440.7</v>
      </c>
      <c r="H9" s="99">
        <f t="shared" si="1"/>
        <v>2000.2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2542</v>
      </c>
      <c r="D10" s="93">
        <v>2389</v>
      </c>
      <c r="E10" s="99">
        <f t="shared" si="0"/>
        <v>153</v>
      </c>
      <c r="F10" s="97">
        <v>16447.7</v>
      </c>
      <c r="G10" s="97">
        <v>5813.1</v>
      </c>
      <c r="H10" s="99">
        <f t="shared" si="1"/>
        <v>10634.6</v>
      </c>
      <c r="I10" s="102">
        <f t="shared" si="2"/>
        <v>1.438700092152032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0.6</v>
      </c>
      <c r="D11" s="93">
        <v>0</v>
      </c>
      <c r="E11" s="99">
        <f t="shared" si="0"/>
        <v>0.6</v>
      </c>
      <c r="F11" s="97">
        <v>3207.2</v>
      </c>
      <c r="G11" s="97">
        <v>617.9</v>
      </c>
      <c r="H11" s="99">
        <f t="shared" si="1"/>
        <v>2589.2999999999997</v>
      </c>
      <c r="I11" s="102">
        <f t="shared" si="2"/>
        <v>0.023172285946008574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3004.5</v>
      </c>
      <c r="D12" s="93">
        <v>2698.5</v>
      </c>
      <c r="E12" s="99">
        <f t="shared" si="0"/>
        <v>306</v>
      </c>
      <c r="F12" s="97">
        <v>5482.9</v>
      </c>
      <c r="G12" s="97">
        <v>3063.1</v>
      </c>
      <c r="H12" s="99">
        <f t="shared" si="1"/>
        <v>2419.7999999999997</v>
      </c>
      <c r="I12" s="102">
        <f t="shared" si="2"/>
        <v>12.645673196131913</v>
      </c>
      <c r="J12" s="104">
        <v>0.765</v>
      </c>
      <c r="K12" s="103">
        <v>0.5</v>
      </c>
      <c r="L12" s="103">
        <f t="shared" si="3"/>
        <v>0.3825</v>
      </c>
    </row>
    <row r="13" spans="1:12" ht="12.75">
      <c r="A13" s="87">
        <v>8</v>
      </c>
      <c r="B13" s="92" t="s">
        <v>185</v>
      </c>
      <c r="C13" s="93">
        <v>108.7</v>
      </c>
      <c r="D13" s="93">
        <v>45</v>
      </c>
      <c r="E13" s="99">
        <f t="shared" si="0"/>
        <v>63.7</v>
      </c>
      <c r="F13" s="97">
        <v>1984.1</v>
      </c>
      <c r="G13" s="97">
        <v>362</v>
      </c>
      <c r="H13" s="99">
        <f t="shared" si="1"/>
        <v>1622.1</v>
      </c>
      <c r="I13" s="102">
        <f t="shared" si="2"/>
        <v>3.927008199247889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155.3</v>
      </c>
      <c r="D14" s="93">
        <v>111.3</v>
      </c>
      <c r="E14" s="99">
        <f t="shared" si="0"/>
        <v>44.000000000000014</v>
      </c>
      <c r="F14" s="97">
        <v>7312.9</v>
      </c>
      <c r="G14" s="97">
        <v>2510.2</v>
      </c>
      <c r="H14" s="99">
        <f t="shared" si="1"/>
        <v>4802.7</v>
      </c>
      <c r="I14" s="102">
        <f t="shared" si="2"/>
        <v>0.9161513315426741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1644</v>
      </c>
      <c r="D15" s="93">
        <v>0</v>
      </c>
      <c r="E15" s="99">
        <f t="shared" si="0"/>
        <v>1644</v>
      </c>
      <c r="F15" s="97">
        <v>7829.2</v>
      </c>
      <c r="G15" s="97">
        <v>2343.8</v>
      </c>
      <c r="H15" s="99">
        <f t="shared" si="1"/>
        <v>5485.4</v>
      </c>
      <c r="I15" s="102">
        <f t="shared" si="2"/>
        <v>29.97046705800853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160.8</v>
      </c>
      <c r="D16" s="93">
        <v>12</v>
      </c>
      <c r="E16" s="99">
        <f t="shared" si="0"/>
        <v>148.8</v>
      </c>
      <c r="F16" s="97">
        <v>4504.1</v>
      </c>
      <c r="G16" s="97">
        <v>1510.2</v>
      </c>
      <c r="H16" s="99">
        <f t="shared" si="1"/>
        <v>2993.9000000000005</v>
      </c>
      <c r="I16" s="102">
        <f t="shared" si="2"/>
        <v>4.970105881959984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40.9</v>
      </c>
      <c r="D17" s="93">
        <v>0</v>
      </c>
      <c r="E17" s="99">
        <f t="shared" si="0"/>
        <v>40.9</v>
      </c>
      <c r="F17" s="97">
        <v>4454.8</v>
      </c>
      <c r="G17" s="97">
        <v>1554.7</v>
      </c>
      <c r="H17" s="99">
        <f t="shared" si="1"/>
        <v>2900.1000000000004</v>
      </c>
      <c r="I17" s="102">
        <f t="shared" si="2"/>
        <v>1.4102961966828726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65</v>
      </c>
      <c r="B30" s="170"/>
      <c r="C30" s="93">
        <f aca="true" t="shared" si="4" ref="C30:H30">SUM(C6:C29)</f>
        <v>8593.3</v>
      </c>
      <c r="D30" s="93">
        <f t="shared" si="4"/>
        <v>6022.400000000001</v>
      </c>
      <c r="E30" s="100">
        <f t="shared" si="4"/>
        <v>2570.9</v>
      </c>
      <c r="F30" s="100">
        <f t="shared" si="4"/>
        <v>63675.6</v>
      </c>
      <c r="G30" s="100">
        <f t="shared" si="4"/>
        <v>21165.9</v>
      </c>
      <c r="H30" s="101">
        <f t="shared" si="4"/>
        <v>42509.7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" sqref="N6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215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4"/>
      <c r="M4" s="174"/>
      <c r="N4" s="77" t="s">
        <v>86</v>
      </c>
    </row>
    <row r="5" spans="1:14" ht="12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1825.7</v>
      </c>
      <c r="D6" s="98">
        <v>80.2</v>
      </c>
      <c r="E6" s="98">
        <f>C6-D6</f>
        <v>1745.5</v>
      </c>
      <c r="F6" s="112">
        <v>0</v>
      </c>
      <c r="G6" s="113">
        <v>0</v>
      </c>
      <c r="H6" s="97">
        <v>3513.1</v>
      </c>
      <c r="I6" s="97">
        <v>363.6</v>
      </c>
      <c r="J6" s="113">
        <f aca="true" t="shared" si="0" ref="J6:J17">H6-I6</f>
        <v>3149.5</v>
      </c>
      <c r="K6" s="110">
        <f aca="true" t="shared" si="1" ref="K6:K17">(E6+F6+G6)/J6*100</f>
        <v>55.42149547547229</v>
      </c>
      <c r="L6" s="104">
        <v>0.292</v>
      </c>
      <c r="M6" s="103">
        <v>1.5</v>
      </c>
      <c r="N6" s="103">
        <f aca="true" t="shared" si="2" ref="N6:N17">L6*M6</f>
        <v>0.43799999999999994</v>
      </c>
    </row>
    <row r="7" spans="1:14" ht="12.75">
      <c r="A7" s="87">
        <v>2</v>
      </c>
      <c r="B7" s="92" t="s">
        <v>188</v>
      </c>
      <c r="C7" s="98">
        <v>1029.9</v>
      </c>
      <c r="D7" s="98">
        <v>32.1</v>
      </c>
      <c r="E7" s="98">
        <f aca="true" t="shared" si="3" ref="E7:E17">C7-D7</f>
        <v>997.8000000000001</v>
      </c>
      <c r="F7" s="112">
        <v>0</v>
      </c>
      <c r="G7" s="113">
        <v>1575</v>
      </c>
      <c r="H7" s="97">
        <v>3710</v>
      </c>
      <c r="I7" s="97">
        <v>1411.6</v>
      </c>
      <c r="J7" s="113">
        <f t="shared" si="0"/>
        <v>2298.4</v>
      </c>
      <c r="K7" s="110">
        <f t="shared" si="1"/>
        <v>111.93873999303865</v>
      </c>
      <c r="L7" s="104">
        <v>0</v>
      </c>
      <c r="M7" s="103">
        <v>1.5</v>
      </c>
      <c r="N7" s="103">
        <f t="shared" si="2"/>
        <v>0</v>
      </c>
    </row>
    <row r="8" spans="1:14" ht="12.75">
      <c r="A8" s="87">
        <v>3</v>
      </c>
      <c r="B8" s="92" t="s">
        <v>174</v>
      </c>
      <c r="C8" s="114">
        <v>946.3</v>
      </c>
      <c r="D8" s="98">
        <v>32</v>
      </c>
      <c r="E8" s="98">
        <f t="shared" si="3"/>
        <v>914.3</v>
      </c>
      <c r="F8" s="112">
        <v>0</v>
      </c>
      <c r="G8" s="101">
        <v>0</v>
      </c>
      <c r="H8" s="97">
        <v>1788.7</v>
      </c>
      <c r="I8" s="97">
        <v>175</v>
      </c>
      <c r="J8" s="113">
        <f t="shared" si="0"/>
        <v>1613.7</v>
      </c>
      <c r="K8" s="110">
        <f t="shared" si="1"/>
        <v>56.658610646340705</v>
      </c>
      <c r="L8" s="104">
        <v>0.267</v>
      </c>
      <c r="M8" s="103">
        <v>1.5</v>
      </c>
      <c r="N8" s="103">
        <f t="shared" si="2"/>
        <v>0.4005</v>
      </c>
    </row>
    <row r="9" spans="1:14" ht="12.75">
      <c r="A9" s="87">
        <v>4</v>
      </c>
      <c r="B9" s="92" t="s">
        <v>175</v>
      </c>
      <c r="C9" s="98">
        <v>972.2</v>
      </c>
      <c r="D9" s="98">
        <v>32</v>
      </c>
      <c r="E9" s="98">
        <f t="shared" si="3"/>
        <v>940.2</v>
      </c>
      <c r="F9" s="112">
        <v>0</v>
      </c>
      <c r="G9" s="113">
        <v>907</v>
      </c>
      <c r="H9" s="97">
        <v>3440.9</v>
      </c>
      <c r="I9" s="97">
        <v>1440.7</v>
      </c>
      <c r="J9" s="113">
        <f t="shared" si="0"/>
        <v>2000.2</v>
      </c>
      <c r="K9" s="110">
        <f t="shared" si="1"/>
        <v>92.35076492350764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176</v>
      </c>
      <c r="C10" s="98">
        <v>1882.9</v>
      </c>
      <c r="D10" s="98">
        <v>0</v>
      </c>
      <c r="E10" s="98">
        <f t="shared" si="3"/>
        <v>1882.9</v>
      </c>
      <c r="F10" s="112">
        <v>0</v>
      </c>
      <c r="G10" s="113">
        <v>3537.9</v>
      </c>
      <c r="H10" s="97">
        <v>16447.7</v>
      </c>
      <c r="I10" s="97">
        <v>5813.1</v>
      </c>
      <c r="J10" s="113">
        <f t="shared" si="0"/>
        <v>10634.6</v>
      </c>
      <c r="K10" s="110">
        <f t="shared" si="1"/>
        <v>50.973238297632264</v>
      </c>
      <c r="L10" s="104">
        <v>0.381</v>
      </c>
      <c r="M10" s="103">
        <v>1.5</v>
      </c>
      <c r="N10" s="103">
        <f t="shared" si="2"/>
        <v>0.5715</v>
      </c>
    </row>
    <row r="11" spans="1:14" ht="12.75">
      <c r="A11" s="87">
        <v>6</v>
      </c>
      <c r="B11" s="92" t="s">
        <v>177</v>
      </c>
      <c r="C11" s="98">
        <v>1416.2</v>
      </c>
      <c r="D11" s="98">
        <v>80.2</v>
      </c>
      <c r="E11" s="98">
        <f t="shared" si="3"/>
        <v>1336</v>
      </c>
      <c r="F11" s="112">
        <v>0</v>
      </c>
      <c r="G11" s="113">
        <v>413</v>
      </c>
      <c r="H11" s="97">
        <v>3207.2</v>
      </c>
      <c r="I11" s="97">
        <v>617.9</v>
      </c>
      <c r="J11" s="113">
        <f t="shared" si="0"/>
        <v>2589.2999999999997</v>
      </c>
      <c r="K11" s="110">
        <f t="shared" si="1"/>
        <v>67.547213532615</v>
      </c>
      <c r="L11" s="104">
        <v>0.049</v>
      </c>
      <c r="M11" s="103">
        <v>1.5</v>
      </c>
      <c r="N11" s="103">
        <f t="shared" si="2"/>
        <v>0.07350000000000001</v>
      </c>
    </row>
    <row r="12" spans="1:14" ht="18" customHeight="1">
      <c r="A12" s="87">
        <v>7</v>
      </c>
      <c r="B12" s="92" t="s">
        <v>178</v>
      </c>
      <c r="C12" s="98">
        <v>1343.4</v>
      </c>
      <c r="D12" s="98">
        <v>80.2</v>
      </c>
      <c r="E12" s="98">
        <f t="shared" si="3"/>
        <v>1263.2</v>
      </c>
      <c r="F12" s="112">
        <v>0</v>
      </c>
      <c r="G12" s="98">
        <v>0</v>
      </c>
      <c r="H12" s="97">
        <v>5482.9</v>
      </c>
      <c r="I12" s="97">
        <v>3063.1</v>
      </c>
      <c r="J12" s="113">
        <f t="shared" si="0"/>
        <v>2419.7999999999997</v>
      </c>
      <c r="K12" s="110">
        <f t="shared" si="1"/>
        <v>52.20266137697331</v>
      </c>
      <c r="L12" s="104">
        <v>0.356</v>
      </c>
      <c r="M12" s="103">
        <v>1.5</v>
      </c>
      <c r="N12" s="103">
        <f t="shared" si="2"/>
        <v>0.534</v>
      </c>
    </row>
    <row r="13" spans="1:14" ht="12.75">
      <c r="A13" s="87">
        <v>8</v>
      </c>
      <c r="B13" s="92" t="s">
        <v>189</v>
      </c>
      <c r="C13" s="98">
        <v>1018.7</v>
      </c>
      <c r="D13" s="98">
        <v>32.1</v>
      </c>
      <c r="E13" s="98">
        <f t="shared" si="3"/>
        <v>986.6</v>
      </c>
      <c r="F13" s="112">
        <v>0</v>
      </c>
      <c r="G13" s="113">
        <v>0</v>
      </c>
      <c r="H13" s="97">
        <v>1984.1</v>
      </c>
      <c r="I13" s="97">
        <v>362</v>
      </c>
      <c r="J13" s="113">
        <f t="shared" si="0"/>
        <v>1622.1</v>
      </c>
      <c r="K13" s="110">
        <f t="shared" si="1"/>
        <v>60.822390728068555</v>
      </c>
      <c r="L13" s="104">
        <v>0.184</v>
      </c>
      <c r="M13" s="103">
        <v>1.5</v>
      </c>
      <c r="N13" s="103">
        <f t="shared" si="2"/>
        <v>0.276</v>
      </c>
    </row>
    <row r="14" spans="1:14" ht="12.75">
      <c r="A14" s="87">
        <v>9</v>
      </c>
      <c r="B14" s="92" t="s">
        <v>180</v>
      </c>
      <c r="C14" s="98">
        <v>2221.3</v>
      </c>
      <c r="D14" s="98">
        <v>80.2</v>
      </c>
      <c r="E14" s="98">
        <f t="shared" si="3"/>
        <v>2141.1000000000004</v>
      </c>
      <c r="F14" s="112">
        <v>0</v>
      </c>
      <c r="G14" s="113">
        <v>2369.5</v>
      </c>
      <c r="H14" s="97">
        <v>7312.9</v>
      </c>
      <c r="I14" s="97">
        <v>2510.2</v>
      </c>
      <c r="J14" s="113">
        <f t="shared" si="0"/>
        <v>4802.7</v>
      </c>
      <c r="K14" s="110">
        <f t="shared" si="1"/>
        <v>93.91800445582695</v>
      </c>
      <c r="L14" s="104">
        <v>0</v>
      </c>
      <c r="M14" s="103">
        <v>1.5</v>
      </c>
      <c r="N14" s="103">
        <f t="shared" si="2"/>
        <v>0</v>
      </c>
    </row>
    <row r="15" spans="1:14" ht="12.75">
      <c r="A15" s="87">
        <v>10</v>
      </c>
      <c r="B15" s="92" t="s">
        <v>181</v>
      </c>
      <c r="C15" s="98">
        <v>1528.9</v>
      </c>
      <c r="D15" s="98">
        <v>112.3</v>
      </c>
      <c r="E15" s="98">
        <f t="shared" si="3"/>
        <v>1416.6000000000001</v>
      </c>
      <c r="F15" s="112">
        <v>0</v>
      </c>
      <c r="G15" s="98">
        <v>894.6</v>
      </c>
      <c r="H15" s="97">
        <v>7829.2</v>
      </c>
      <c r="I15" s="97">
        <v>2343.8</v>
      </c>
      <c r="J15" s="113">
        <f t="shared" si="0"/>
        <v>5485.4</v>
      </c>
      <c r="K15" s="110">
        <f t="shared" si="1"/>
        <v>42.13366390782806</v>
      </c>
      <c r="L15" s="104">
        <v>0.557</v>
      </c>
      <c r="M15" s="103">
        <v>1.5</v>
      </c>
      <c r="N15" s="103">
        <f t="shared" si="2"/>
        <v>0.8355000000000001</v>
      </c>
    </row>
    <row r="16" spans="1:14" ht="12.75">
      <c r="A16" s="87">
        <v>11</v>
      </c>
      <c r="B16" s="92" t="s">
        <v>182</v>
      </c>
      <c r="C16" s="98">
        <v>1070.3</v>
      </c>
      <c r="D16" s="98">
        <v>32.1</v>
      </c>
      <c r="E16" s="98">
        <f t="shared" si="3"/>
        <v>1038.2</v>
      </c>
      <c r="F16" s="112">
        <v>0</v>
      </c>
      <c r="G16" s="98">
        <v>2257.9</v>
      </c>
      <c r="H16" s="97">
        <v>4504.1</v>
      </c>
      <c r="I16" s="97">
        <v>1510.2</v>
      </c>
      <c r="J16" s="113">
        <f t="shared" si="0"/>
        <v>2993.9000000000005</v>
      </c>
      <c r="K16" s="110">
        <f t="shared" si="1"/>
        <v>110.09385751027088</v>
      </c>
      <c r="L16" s="104">
        <v>0</v>
      </c>
      <c r="M16" s="103">
        <v>1.5</v>
      </c>
      <c r="N16" s="103">
        <f t="shared" si="2"/>
        <v>0</v>
      </c>
    </row>
    <row r="17" spans="1:14" ht="12.75">
      <c r="A17" s="87">
        <v>12</v>
      </c>
      <c r="B17" s="92" t="s">
        <v>183</v>
      </c>
      <c r="C17" s="101">
        <v>1434</v>
      </c>
      <c r="D17" s="98">
        <v>80.2</v>
      </c>
      <c r="E17" s="98">
        <f t="shared" si="3"/>
        <v>1353.8</v>
      </c>
      <c r="F17" s="112">
        <v>0</v>
      </c>
      <c r="G17" s="113">
        <v>1818.1</v>
      </c>
      <c r="H17" s="97">
        <v>4454.8</v>
      </c>
      <c r="I17" s="97">
        <v>1554.7</v>
      </c>
      <c r="J17" s="113">
        <f t="shared" si="0"/>
        <v>2900.1000000000004</v>
      </c>
      <c r="K17" s="110">
        <f t="shared" si="1"/>
        <v>109.37209061756488</v>
      </c>
      <c r="L17" s="104">
        <v>0</v>
      </c>
      <c r="M17" s="103">
        <v>1.5</v>
      </c>
      <c r="N17" s="103">
        <f t="shared" si="2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78</v>
      </c>
      <c r="B30" s="170"/>
      <c r="C30" s="93">
        <f aca="true" t="shared" si="4" ref="C30:J30">SUM(C6:C29)</f>
        <v>16689.800000000003</v>
      </c>
      <c r="D30" s="93">
        <f t="shared" si="4"/>
        <v>673.6</v>
      </c>
      <c r="E30" s="101">
        <f t="shared" si="4"/>
        <v>16016.200000000003</v>
      </c>
      <c r="F30" s="101">
        <f t="shared" si="4"/>
        <v>0</v>
      </c>
      <c r="G30" s="100">
        <f t="shared" si="4"/>
        <v>13773</v>
      </c>
      <c r="H30" s="100">
        <f t="shared" si="4"/>
        <v>63675.6</v>
      </c>
      <c r="I30" s="100">
        <f t="shared" si="4"/>
        <v>21165.9</v>
      </c>
      <c r="J30" s="100">
        <f t="shared" si="4"/>
        <v>42509.7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102</v>
      </c>
      <c r="C3" s="54" t="s">
        <v>114</v>
      </c>
      <c r="D3" s="26" t="s">
        <v>200</v>
      </c>
      <c r="E3" s="26" t="s">
        <v>221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3513.1</v>
      </c>
      <c r="E6" s="97">
        <v>363.6</v>
      </c>
      <c r="F6" s="99">
        <f aca="true" t="shared" si="0" ref="F6:F17">D6-E6</f>
        <v>3149.5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3710</v>
      </c>
      <c r="E7" s="97">
        <v>1411.6</v>
      </c>
      <c r="F7" s="99">
        <f t="shared" si="0"/>
        <v>2298.4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1788.7</v>
      </c>
      <c r="E8" s="97">
        <v>175</v>
      </c>
      <c r="F8" s="99">
        <f t="shared" si="0"/>
        <v>1613.7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3440.9</v>
      </c>
      <c r="E9" s="97">
        <v>1440.7</v>
      </c>
      <c r="F9" s="99">
        <f t="shared" si="0"/>
        <v>2000.2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16447.7</v>
      </c>
      <c r="E10" s="97">
        <v>5813.1</v>
      </c>
      <c r="F10" s="99">
        <f t="shared" si="0"/>
        <v>10634.6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3207.2</v>
      </c>
      <c r="E11" s="97">
        <v>617.9</v>
      </c>
      <c r="F11" s="99">
        <f t="shared" si="0"/>
        <v>2589.2999999999997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5482.9</v>
      </c>
      <c r="E12" s="97">
        <v>3063.1</v>
      </c>
      <c r="F12" s="99">
        <f t="shared" si="0"/>
        <v>2419.7999999999997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1984.1</v>
      </c>
      <c r="E13" s="97">
        <v>362</v>
      </c>
      <c r="F13" s="99">
        <f t="shared" si="0"/>
        <v>1622.1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7312.9</v>
      </c>
      <c r="E14" s="97">
        <v>2510.2</v>
      </c>
      <c r="F14" s="99">
        <f t="shared" si="0"/>
        <v>4802.7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7829.2</v>
      </c>
      <c r="E15" s="97">
        <v>2343.8</v>
      </c>
      <c r="F15" s="99">
        <f t="shared" si="0"/>
        <v>5485.4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4504.1</v>
      </c>
      <c r="E16" s="97">
        <v>1510.2</v>
      </c>
      <c r="F16" s="99">
        <f t="shared" si="0"/>
        <v>2993.9000000000005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4454.8</v>
      </c>
      <c r="E17" s="97">
        <v>1554.7</v>
      </c>
      <c r="F17" s="99">
        <f t="shared" si="0"/>
        <v>2900.1000000000004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78</v>
      </c>
      <c r="B30" s="170"/>
      <c r="C30" s="101">
        <f>SUM(C6:C29)</f>
        <v>0</v>
      </c>
      <c r="D30" s="101">
        <f>SUM(D6:D29)</f>
        <v>63675.6</v>
      </c>
      <c r="E30" s="101">
        <f>SUM(E6:E29)</f>
        <v>21165.9</v>
      </c>
      <c r="F30" s="100">
        <f>SUM(F6:F29)</f>
        <v>42509.7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5" sqref="D35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79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81</v>
      </c>
      <c r="D4" s="72" t="s">
        <v>76</v>
      </c>
      <c r="E4" s="76" t="s">
        <v>77</v>
      </c>
      <c r="F4" s="174"/>
      <c r="G4" s="174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8">
        <v>1825.7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26.25" customHeight="1">
      <c r="A7" s="87">
        <v>2</v>
      </c>
      <c r="B7" s="92" t="s">
        <v>173</v>
      </c>
      <c r="C7" s="118" t="s">
        <v>184</v>
      </c>
      <c r="D7" s="98">
        <v>1029.9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14">
        <v>946.3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8">
        <v>972.2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8">
        <v>1882.9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8">
        <v>1416.2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8">
        <v>1343.4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8">
        <v>1018.7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8">
        <v>2221.3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8">
        <v>1528.9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8">
        <v>1070.3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1434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78</v>
      </c>
      <c r="B30" s="170"/>
      <c r="C30" s="117">
        <f>SUM(C6:C29)</f>
        <v>0</v>
      </c>
      <c r="D30" s="100">
        <f>SUM(D6:D29)</f>
        <v>16689.800000000003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72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73</v>
      </c>
      <c r="B3" s="178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75</v>
      </c>
      <c r="D4" s="72" t="s">
        <v>76</v>
      </c>
      <c r="E4" s="73" t="s">
        <v>77</v>
      </c>
      <c r="F4" s="174"/>
      <c r="G4" s="174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207.8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205.3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134.7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252.4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621.4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334.7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259.8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132.7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861.6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485.9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349.4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257.8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78</v>
      </c>
      <c r="B30" s="170"/>
      <c r="C30" s="101">
        <f>SUM(C6:C29)</f>
        <v>0</v>
      </c>
      <c r="D30" s="100">
        <f>SUM(D6:D29)</f>
        <v>4103.5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:H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102</v>
      </c>
      <c r="C3" s="36" t="s">
        <v>66</v>
      </c>
      <c r="D3" s="22" t="s">
        <v>144</v>
      </c>
      <c r="E3" s="22" t="s">
        <v>119</v>
      </c>
      <c r="F3" s="26" t="s">
        <v>216</v>
      </c>
      <c r="G3" s="26" t="s">
        <v>217</v>
      </c>
      <c r="H3" s="26" t="s">
        <v>218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4"/>
      <c r="L4" s="174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6">
        <v>0</v>
      </c>
      <c r="D6" s="130">
        <v>0</v>
      </c>
      <c r="E6" s="113">
        <f aca="true" t="shared" si="0" ref="E6:E17">C6-D6</f>
        <v>0</v>
      </c>
      <c r="F6" s="97">
        <v>3020.2</v>
      </c>
      <c r="G6" s="97">
        <v>113.8</v>
      </c>
      <c r="H6" s="97">
        <v>249.8</v>
      </c>
      <c r="I6" s="113">
        <f aca="true" t="shared" si="1" ref="I6:I17">F6-G6-H6</f>
        <v>2656.5999999999995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6">
        <v>0</v>
      </c>
      <c r="D7" s="97">
        <v>0</v>
      </c>
      <c r="E7" s="113">
        <f t="shared" si="0"/>
        <v>0</v>
      </c>
      <c r="F7" s="97">
        <v>3623</v>
      </c>
      <c r="G7" s="97">
        <v>45.6</v>
      </c>
      <c r="H7" s="97">
        <v>1366</v>
      </c>
      <c r="I7" s="113">
        <f t="shared" si="1"/>
        <v>2211.4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6">
        <v>0</v>
      </c>
      <c r="D8" s="97">
        <v>0</v>
      </c>
      <c r="E8" s="113">
        <f t="shared" si="0"/>
        <v>0</v>
      </c>
      <c r="F8" s="97">
        <v>1707.3</v>
      </c>
      <c r="G8" s="97">
        <v>45.6</v>
      </c>
      <c r="H8" s="97">
        <v>129.4</v>
      </c>
      <c r="I8" s="113">
        <f t="shared" si="1"/>
        <v>1532.3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6">
        <v>0</v>
      </c>
      <c r="D9" s="97">
        <v>0</v>
      </c>
      <c r="E9" s="113">
        <f t="shared" si="0"/>
        <v>0</v>
      </c>
      <c r="F9" s="97">
        <v>3360.9</v>
      </c>
      <c r="G9" s="97">
        <v>788</v>
      </c>
      <c r="H9" s="97">
        <v>652.7</v>
      </c>
      <c r="I9" s="113">
        <f t="shared" si="1"/>
        <v>1920.2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6">
        <v>0</v>
      </c>
      <c r="D10" s="97">
        <v>0</v>
      </c>
      <c r="E10" s="113">
        <f t="shared" si="0"/>
        <v>0</v>
      </c>
      <c r="F10" s="97">
        <v>16056.2</v>
      </c>
      <c r="G10" s="97">
        <v>2389.8</v>
      </c>
      <c r="H10" s="97">
        <v>3423.3</v>
      </c>
      <c r="I10" s="113">
        <f t="shared" si="1"/>
        <v>10243.100000000002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6">
        <v>0</v>
      </c>
      <c r="D11" s="97">
        <v>0</v>
      </c>
      <c r="E11" s="113">
        <f t="shared" si="0"/>
        <v>0</v>
      </c>
      <c r="F11" s="97">
        <v>3063.2</v>
      </c>
      <c r="G11" s="97">
        <v>113.8</v>
      </c>
      <c r="H11" s="97">
        <v>504.1</v>
      </c>
      <c r="I11" s="113">
        <f t="shared" si="1"/>
        <v>2445.2999999999997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6">
        <v>0</v>
      </c>
      <c r="D12" s="97">
        <v>0</v>
      </c>
      <c r="E12" s="113">
        <f t="shared" si="0"/>
        <v>0</v>
      </c>
      <c r="F12" s="97">
        <v>5216.6</v>
      </c>
      <c r="G12" s="97">
        <v>113.9</v>
      </c>
      <c r="H12" s="97">
        <v>2949.2</v>
      </c>
      <c r="I12" s="113">
        <f t="shared" si="1"/>
        <v>2153.500000000001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6">
        <v>0</v>
      </c>
      <c r="D13" s="97">
        <v>0</v>
      </c>
      <c r="E13" s="113">
        <f t="shared" si="0"/>
        <v>0</v>
      </c>
      <c r="F13" s="97">
        <v>1811.9</v>
      </c>
      <c r="G13" s="97">
        <v>45.6</v>
      </c>
      <c r="H13" s="97">
        <v>316.4</v>
      </c>
      <c r="I13" s="113">
        <f t="shared" si="1"/>
        <v>1449.9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6">
        <v>0</v>
      </c>
      <c r="D14" s="97">
        <v>0</v>
      </c>
      <c r="E14" s="113">
        <f t="shared" si="0"/>
        <v>0</v>
      </c>
      <c r="F14" s="97">
        <v>7186.1</v>
      </c>
      <c r="G14" s="97">
        <v>113.8</v>
      </c>
      <c r="H14" s="97">
        <v>2396.4</v>
      </c>
      <c r="I14" s="113">
        <f t="shared" si="1"/>
        <v>4675.9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6">
        <v>0</v>
      </c>
      <c r="D15" s="97">
        <v>0</v>
      </c>
      <c r="E15" s="113">
        <f t="shared" si="0"/>
        <v>0</v>
      </c>
      <c r="F15" s="97">
        <v>7605.1</v>
      </c>
      <c r="G15" s="97">
        <v>159.4</v>
      </c>
      <c r="H15" s="97">
        <v>2184.4</v>
      </c>
      <c r="I15" s="113">
        <f t="shared" si="1"/>
        <v>5261.300000000001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6">
        <v>0</v>
      </c>
      <c r="D16" s="97">
        <v>0</v>
      </c>
      <c r="E16" s="113">
        <f t="shared" si="0"/>
        <v>0</v>
      </c>
      <c r="F16" s="97">
        <v>4361.9</v>
      </c>
      <c r="G16" s="97">
        <v>45.6</v>
      </c>
      <c r="H16" s="97">
        <v>1464.6</v>
      </c>
      <c r="I16" s="113">
        <f t="shared" si="1"/>
        <v>2851.6999999999994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6">
        <v>0</v>
      </c>
      <c r="D17" s="130">
        <v>0</v>
      </c>
      <c r="E17" s="113">
        <f t="shared" si="0"/>
        <v>0</v>
      </c>
      <c r="F17" s="97">
        <v>4172.2</v>
      </c>
      <c r="G17" s="97">
        <v>113.9</v>
      </c>
      <c r="H17" s="97">
        <v>1440.8</v>
      </c>
      <c r="I17" s="113">
        <f t="shared" si="1"/>
        <v>2617.5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65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61184.6</v>
      </c>
      <c r="G30" s="101">
        <f t="shared" si="4"/>
        <v>4088.8000000000006</v>
      </c>
      <c r="H30" s="101">
        <f t="shared" si="4"/>
        <v>17077.1</v>
      </c>
      <c r="I30" s="101">
        <f t="shared" si="4"/>
        <v>40018.700000000004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102</v>
      </c>
      <c r="C3" s="22" t="s">
        <v>121</v>
      </c>
      <c r="D3" s="21"/>
      <c r="E3" s="21"/>
      <c r="F3" s="26" t="s">
        <v>210</v>
      </c>
      <c r="G3" s="26" t="s">
        <v>219</v>
      </c>
      <c r="H3" s="26" t="s">
        <v>218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1"/>
      <c r="B4" s="17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3020.2</v>
      </c>
      <c r="G6" s="97">
        <v>113.8</v>
      </c>
      <c r="H6" s="97">
        <v>249.8</v>
      </c>
      <c r="I6" s="97">
        <f aca="true" t="shared" si="0" ref="I6:I17">F6-G6-H6</f>
        <v>2656.5999999999995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3623</v>
      </c>
      <c r="G7" s="97">
        <v>45.6</v>
      </c>
      <c r="H7" s="97">
        <v>1366</v>
      </c>
      <c r="I7" s="97">
        <f t="shared" si="0"/>
        <v>2211.4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1707.3</v>
      </c>
      <c r="G8" s="97">
        <v>45.6</v>
      </c>
      <c r="H8" s="97">
        <v>129.4</v>
      </c>
      <c r="I8" s="97">
        <f t="shared" si="0"/>
        <v>1532.3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3360.9</v>
      </c>
      <c r="G9" s="97">
        <v>788</v>
      </c>
      <c r="H9" s="97">
        <v>652.7</v>
      </c>
      <c r="I9" s="97">
        <f t="shared" si="0"/>
        <v>1920.2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16056.2</v>
      </c>
      <c r="G10" s="97">
        <v>2389.8</v>
      </c>
      <c r="H10" s="97">
        <v>3423.3</v>
      </c>
      <c r="I10" s="97">
        <f t="shared" si="0"/>
        <v>10243.100000000002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3063.2</v>
      </c>
      <c r="G11" s="97">
        <v>113.8</v>
      </c>
      <c r="H11" s="97">
        <v>504.1</v>
      </c>
      <c r="I11" s="97">
        <f t="shared" si="0"/>
        <v>2445.2999999999997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5216.6</v>
      </c>
      <c r="G12" s="97">
        <v>113.9</v>
      </c>
      <c r="H12" s="97">
        <v>2949.2</v>
      </c>
      <c r="I12" s="97">
        <f t="shared" si="0"/>
        <v>2153.500000000001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24.75" customHeight="1">
      <c r="A13" s="87">
        <v>8</v>
      </c>
      <c r="B13" s="92" t="s">
        <v>185</v>
      </c>
      <c r="C13" s="130">
        <v>0</v>
      </c>
      <c r="D13" s="131"/>
      <c r="E13" s="131"/>
      <c r="F13" s="97">
        <v>1811.9</v>
      </c>
      <c r="G13" s="97">
        <v>45.6</v>
      </c>
      <c r="H13" s="97">
        <v>316.4</v>
      </c>
      <c r="I13" s="97">
        <f t="shared" si="0"/>
        <v>1449.9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7186.1</v>
      </c>
      <c r="G14" s="97">
        <v>113.8</v>
      </c>
      <c r="H14" s="97">
        <v>2396.4</v>
      </c>
      <c r="I14" s="97">
        <f t="shared" si="0"/>
        <v>4675.9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7605.1</v>
      </c>
      <c r="G15" s="97">
        <v>159.4</v>
      </c>
      <c r="H15" s="97">
        <v>2184.4</v>
      </c>
      <c r="I15" s="97">
        <f t="shared" si="0"/>
        <v>5261.300000000001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4361.9</v>
      </c>
      <c r="G16" s="97">
        <v>45.6</v>
      </c>
      <c r="H16" s="97">
        <v>1464.6</v>
      </c>
      <c r="I16" s="97">
        <f t="shared" si="0"/>
        <v>2851.6999999999994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4172.2</v>
      </c>
      <c r="G17" s="97">
        <v>113.9</v>
      </c>
      <c r="H17" s="97">
        <v>1440.8</v>
      </c>
      <c r="I17" s="97">
        <f t="shared" si="0"/>
        <v>2617.5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65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61184.6</v>
      </c>
      <c r="G30" s="93">
        <f t="shared" si="3"/>
        <v>4088.8000000000006</v>
      </c>
      <c r="H30" s="93">
        <f>SUM(H6:H29)</f>
        <v>17077.1</v>
      </c>
      <c r="I30" s="93">
        <f t="shared" si="3"/>
        <v>40018.700000000004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Админ</cp:lastModifiedBy>
  <cp:lastPrinted>2010-12-20T09:51:58Z</cp:lastPrinted>
  <dcterms:created xsi:type="dcterms:W3CDTF">2007-07-17T04:31:37Z</dcterms:created>
  <dcterms:modified xsi:type="dcterms:W3CDTF">2011-01-24T10:09:53Z</dcterms:modified>
  <cp:category/>
  <cp:version/>
  <cp:contentType/>
  <cp:contentStatus/>
</cp:coreProperties>
</file>