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<sst xmlns="http://schemas.openxmlformats.org/spreadsheetml/2006/main" count="637" uniqueCount="228">
  <si>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</si>
  <si>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</si>
  <si>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</si>
  <si>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</si>
  <si>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</si>
  <si>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</si>
  <si>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</si>
  <si>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</si>
  <si>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</si>
  <si>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</si>
  <si>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</si>
  <si>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</si>
  <si>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</si>
  <si>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</si>
  <si>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</si>
  <si>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</si>
  <si>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</si>
  <si>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</si>
  <si>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</si>
  <si>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</si>
  <si>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</si>
  <si>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</si>
  <si>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</si>
  <si>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</si>
  <si>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</si>
  <si>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</si>
  <si>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</si>
  <si>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</si>
  <si>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</si>
  <si>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</si>
  <si>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</si>
  <si>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</si>
  <si>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</si>
  <si>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</si>
  <si>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</si>
  <si>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</si>
  <si>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</si>
  <si>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</si>
  <si>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</si>
  <si>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</si>
  <si>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</si>
  <si>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</si>
  <si>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</si>
  <si>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</si>
  <si>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</si>
  <si>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</si>
  <si>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</si>
  <si>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</si>
  <si>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</si>
  <si>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</si>
  <si>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</si>
  <si>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</si>
  <si>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</si>
  <si>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</si>
  <si>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</si>
  <si>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</si>
  <si>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</si>
  <si>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</si>
  <si>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</si>
  <si>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</si>
  <si>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</si>
  <si>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</si>
  <si>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</si>
  <si>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</si>
  <si>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</si>
  <si>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</si>
  <si>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</si>
  <si>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</si>
  <si>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</si>
  <si>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</si>
  <si>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</si>
  <si>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</si>
  <si>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</si>
  <si>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</si>
  <si>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</si>
  <si>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</si>
  <si>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</si>
  <si>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</si>
  <si>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</si>
  <si>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</si>
  <si>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</si>
  <si>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</si>
  <si>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</si>
  <si>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</si>
  <si>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</si>
  <si>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</si>
  <si>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</si>
  <si>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</si>
  <si>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</si>
  <si>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</si>
  <si>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</si>
  <si>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</si>
  <si>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</si>
  <si>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</si>
  <si>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</si>
  <si>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</si>
  <si>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</si>
  <si>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</si>
  <si>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</si>
  <si>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</si>
  <si>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</si>
  <si>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</si>
  <si>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</si>
  <si>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</si>
  <si>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</si>
  <si>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</si>
  <si>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</si>
  <si>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</si>
  <si>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</si>
  <si>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</si>
  <si>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</si>
  <si>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</si>
  <si>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</si>
  <si>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</si>
  <si>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</si>
  <si>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</si>
  <si>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</si>
  <si>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</si>
  <si>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</si>
  <si>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</si>
  <si>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</si>
  <si>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</si>
  <si>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</si>
  <si>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</si>
  <si>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</si>
  <si>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</si>
  <si>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</si>
  <si>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</si>
  <si>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</si>
  <si>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</si>
  <si>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</si>
  <si>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</si>
  <si>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</si>
  <si>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</si>
  <si>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</si>
  <si>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</si>
  <si>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</si>
  <si>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</si>
  <si>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</si>
  <si>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</si>
  <si>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</si>
  <si>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</si>
  <si>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</si>
  <si>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</si>
  <si>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</si>
  <si>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</si>
  <si>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</si>
  <si>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</si>
  <si>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</si>
  <si>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</si>
  <si>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</si>
  <si>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</si>
  <si>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</si>
  <si>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</si>
  <si>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</si>
  <si>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</si>
  <si>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</si>
  <si>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</si>
  <si>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</si>
  <si>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</si>
  <si>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</si>
  <si>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</si>
  <si>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</si>
  <si>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</si>
  <si>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</si>
  <si>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</si>
  <si>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</si>
  <si>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</si>
  <si>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</si>
  <si>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</si>
  <si>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</si>
  <si>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</si>
  <si>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</si>
  <si>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</si>
  <si>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</si>
  <si>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</si>
  <si>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</si>
  <si>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</si>
  <si>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</si>
  <si>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</si>
  <si>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</si>
  <si>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</si>
  <si>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</si>
  <si>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</si>
  <si>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</si>
  <si>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</si>
  <si>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</si>
  <si>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</si>
  <si>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</si>
  <si>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</si>
  <si>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</si>
  <si>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</si>
  <si>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</si>
  <si>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Недоимка по местным налогам на 01.01.2010</t>
  </si>
  <si>
    <t>Кредиторская задолженность на 01.01.2010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</si>
  <si>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</si>
  <si>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</si>
  <si>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Прогноз поступления доходов в бюджет поселений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</si>
  <si>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</si>
  <si>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</si>
  <si>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</si>
  <si>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</si>
  <si>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на 2010год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</si>
  <si>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</si>
  <si>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</si>
  <si>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</si>
  <si>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</si>
  <si>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</si>
  <si>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</si>
  <si>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</si>
  <si>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</si>
  <si>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</si>
  <si>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</si>
  <si>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субвенций из бюджета муниципального района в бюджет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</si>
  <si>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</si>
  <si>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</si>
  <si>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</si>
  <si>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субсидий из  бюджета муниципального района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</si>
  <si>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</si>
  <si>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субвенций из бюджета муниципального района  в бюджет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</si>
  <si>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</si>
  <si>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</si>
  <si>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</si>
  <si>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</si>
  <si>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>Кредиторская задолженность на 01.01.2011</t>
  </si>
  <si>
    <t>Недоимка по местным налогам на 01.01.2011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</si>
  <si>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01.01.2011г. </t>
    </r>
  </si>
  <si>
    <t>(гр.6 - гр.12) / гр.6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</si>
</sst>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101</v>
      </c>
      <c r="C5" s="85" t="s">
        <v>154</v>
      </c>
      <c r="D5" s="85" t="s">
        <v>155</v>
      </c>
      <c r="E5" s="85" t="s">
        <v>156</v>
      </c>
      <c r="F5" s="85" t="s">
        <v>157</v>
      </c>
      <c r="G5" s="85" t="s">
        <v>158</v>
      </c>
      <c r="H5" s="85" t="s">
        <v>159</v>
      </c>
      <c r="I5" s="85" t="s">
        <v>160</v>
      </c>
      <c r="J5" s="85" t="s">
        <v>161</v>
      </c>
      <c r="K5" s="85" t="s">
        <v>162</v>
      </c>
      <c r="L5" s="85" t="s">
        <v>163</v>
      </c>
      <c r="M5" s="85" t="s">
        <v>164</v>
      </c>
      <c r="N5" s="85" t="s">
        <v>165</v>
      </c>
      <c r="O5" s="85" t="s">
        <v>166</v>
      </c>
      <c r="P5" s="85" t="s">
        <v>167</v>
      </c>
      <c r="Q5" s="85" t="s">
        <v>168</v>
      </c>
      <c r="R5" s="85" t="s">
        <v>169</v>
      </c>
      <c r="S5" s="86" t="s">
        <v>170</v>
      </c>
    </row>
    <row r="6" spans="1:20" ht="18" customHeight="1">
      <c r="A6" s="87">
        <v>1</v>
      </c>
      <c r="B6" s="91" t="s">
        <v>171</v>
      </c>
      <c r="C6" s="96">
        <v>0</v>
      </c>
      <c r="D6" s="104">
        <v>0.172</v>
      </c>
      <c r="E6" s="104">
        <v>0.422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0.75</v>
      </c>
      <c r="N6" s="165">
        <v>0.75</v>
      </c>
      <c r="O6" s="165">
        <v>0.75</v>
      </c>
      <c r="P6" s="165">
        <v>0.75</v>
      </c>
      <c r="Q6" s="165">
        <v>0</v>
      </c>
      <c r="R6" s="96">
        <v>0.971</v>
      </c>
      <c r="S6" s="165">
        <f aca="true" t="shared" si="0" ref="S6:S17">SUM(C6:R6)</f>
        <v>11.165</v>
      </c>
      <c r="T6" s="168"/>
    </row>
    <row r="7" spans="1:20" ht="18.75" customHeight="1">
      <c r="A7" s="87">
        <v>2</v>
      </c>
      <c r="B7" s="91" t="s">
        <v>172</v>
      </c>
      <c r="C7" s="96">
        <v>0</v>
      </c>
      <c r="D7" s="104">
        <v>0</v>
      </c>
      <c r="E7" s="104">
        <v>0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0.75</v>
      </c>
      <c r="N7" s="165">
        <v>0.75</v>
      </c>
      <c r="O7" s="165">
        <v>0.75</v>
      </c>
      <c r="P7" s="165">
        <v>0.75</v>
      </c>
      <c r="Q7" s="165">
        <v>0.192</v>
      </c>
      <c r="R7" s="96">
        <v>1</v>
      </c>
      <c r="S7" s="165">
        <f t="shared" si="0"/>
        <v>10.792</v>
      </c>
      <c r="T7" s="168"/>
    </row>
    <row r="8" spans="1:20" ht="18.75" customHeight="1">
      <c r="A8" s="87">
        <v>3</v>
      </c>
      <c r="B8" s="91" t="s">
        <v>173</v>
      </c>
      <c r="C8" s="96">
        <v>0</v>
      </c>
      <c r="D8" s="104">
        <v>0</v>
      </c>
      <c r="E8" s="104">
        <v>0.297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0.75</v>
      </c>
      <c r="N8" s="165">
        <v>0.75</v>
      </c>
      <c r="O8" s="165">
        <v>0.75</v>
      </c>
      <c r="P8" s="165">
        <v>0.75</v>
      </c>
      <c r="Q8" s="165">
        <v>0</v>
      </c>
      <c r="R8" s="96">
        <v>0.973</v>
      </c>
      <c r="S8" s="165">
        <f t="shared" si="0"/>
        <v>10.870000000000001</v>
      </c>
      <c r="T8" s="168"/>
    </row>
    <row r="9" spans="1:20" ht="17.25" customHeight="1">
      <c r="A9" s="87">
        <v>4</v>
      </c>
      <c r="B9" s="91" t="s">
        <v>174</v>
      </c>
      <c r="C9" s="96">
        <v>0</v>
      </c>
      <c r="D9" s="104">
        <v>0</v>
      </c>
      <c r="E9" s="104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0.75</v>
      </c>
      <c r="N9" s="165">
        <v>0.75</v>
      </c>
      <c r="O9" s="165">
        <v>0.75</v>
      </c>
      <c r="P9" s="165">
        <v>0.75</v>
      </c>
      <c r="Q9" s="165">
        <v>0</v>
      </c>
      <c r="R9" s="96">
        <v>0.977</v>
      </c>
      <c r="S9" s="165">
        <f t="shared" si="0"/>
        <v>10.577</v>
      </c>
      <c r="T9" s="168"/>
    </row>
    <row r="10" spans="1:20" ht="18.75" customHeight="1">
      <c r="A10" s="87">
        <v>5</v>
      </c>
      <c r="B10" s="91" t="s">
        <v>175</v>
      </c>
      <c r="C10" s="96">
        <v>0.487</v>
      </c>
      <c r="D10" s="104">
        <v>0</v>
      </c>
      <c r="E10" s="104">
        <v>0.56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0.75</v>
      </c>
      <c r="N10" s="165">
        <v>0.75</v>
      </c>
      <c r="O10" s="165">
        <v>0.75</v>
      </c>
      <c r="P10" s="165">
        <v>0.75</v>
      </c>
      <c r="Q10" s="165">
        <v>0.216</v>
      </c>
      <c r="R10" s="96">
        <v>0.927</v>
      </c>
      <c r="S10" s="165">
        <f t="shared" si="0"/>
        <v>11.79</v>
      </c>
      <c r="T10" s="168"/>
    </row>
    <row r="11" spans="1:20" ht="16.5" customHeight="1">
      <c r="A11" s="87">
        <v>6</v>
      </c>
      <c r="B11" s="91" t="s">
        <v>176</v>
      </c>
      <c r="C11" s="96">
        <v>0</v>
      </c>
      <c r="D11" s="104">
        <v>0</v>
      </c>
      <c r="E11" s="104">
        <v>0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0.75</v>
      </c>
      <c r="N11" s="165">
        <v>0.75</v>
      </c>
      <c r="O11" s="165">
        <v>0.75</v>
      </c>
      <c r="P11" s="165">
        <v>0.75</v>
      </c>
      <c r="Q11" s="165">
        <v>0</v>
      </c>
      <c r="R11" s="96">
        <v>1</v>
      </c>
      <c r="S11" s="165">
        <f t="shared" si="0"/>
        <v>10.6</v>
      </c>
      <c r="T11" s="168"/>
    </row>
    <row r="12" spans="1:20" ht="17.25" customHeight="1">
      <c r="A12" s="87">
        <v>7</v>
      </c>
      <c r="B12" s="91" t="s">
        <v>177</v>
      </c>
      <c r="C12" s="96">
        <v>0</v>
      </c>
      <c r="D12" s="104">
        <v>0.392</v>
      </c>
      <c r="E12" s="104">
        <v>0.516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0.75</v>
      </c>
      <c r="N12" s="165">
        <v>0.75</v>
      </c>
      <c r="O12" s="165">
        <v>0.75</v>
      </c>
      <c r="P12" s="165">
        <v>0.75</v>
      </c>
      <c r="Q12" s="165">
        <v>0</v>
      </c>
      <c r="R12" s="96">
        <v>0.813</v>
      </c>
      <c r="S12" s="165">
        <f t="shared" si="0"/>
        <v>11.321</v>
      </c>
      <c r="T12" s="168"/>
    </row>
    <row r="13" spans="1:20" ht="15.75" customHeight="1">
      <c r="A13" s="87">
        <v>8</v>
      </c>
      <c r="B13" s="91" t="s">
        <v>184</v>
      </c>
      <c r="C13" s="96">
        <v>0</v>
      </c>
      <c r="D13" s="104">
        <v>0</v>
      </c>
      <c r="E13" s="104">
        <v>0.23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0.75</v>
      </c>
      <c r="N13" s="165">
        <v>0.75</v>
      </c>
      <c r="O13" s="165">
        <v>0.75</v>
      </c>
      <c r="P13" s="165">
        <v>0.75</v>
      </c>
      <c r="Q13" s="165">
        <v>0</v>
      </c>
      <c r="R13" s="96">
        <v>0.909</v>
      </c>
      <c r="S13" s="165">
        <f t="shared" si="0"/>
        <v>10.739</v>
      </c>
      <c r="T13" s="168"/>
    </row>
    <row r="14" spans="1:20" ht="16.5" customHeight="1">
      <c r="A14" s="87">
        <v>9</v>
      </c>
      <c r="B14" s="91" t="s">
        <v>179</v>
      </c>
      <c r="C14" s="96">
        <v>0</v>
      </c>
      <c r="D14" s="104">
        <v>0</v>
      </c>
      <c r="E14" s="104">
        <v>0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0.75</v>
      </c>
      <c r="N14" s="165">
        <v>0.75</v>
      </c>
      <c r="O14" s="165">
        <v>0.75</v>
      </c>
      <c r="P14" s="165">
        <v>0.75</v>
      </c>
      <c r="Q14" s="165">
        <v>0.48</v>
      </c>
      <c r="R14" s="96">
        <v>1</v>
      </c>
      <c r="S14" s="165">
        <f t="shared" si="0"/>
        <v>11.08</v>
      </c>
      <c r="T14" s="168"/>
    </row>
    <row r="15" spans="1:20" ht="16.5" customHeight="1">
      <c r="A15" s="87">
        <v>10</v>
      </c>
      <c r="B15" s="91" t="s">
        <v>180</v>
      </c>
      <c r="C15" s="96">
        <v>0</v>
      </c>
      <c r="D15" s="104">
        <v>0.5</v>
      </c>
      <c r="E15" s="104">
        <v>0.633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</v>
      </c>
      <c r="N15" s="165">
        <v>0.75</v>
      </c>
      <c r="O15" s="165">
        <v>0.75</v>
      </c>
      <c r="P15" s="165">
        <v>0.75</v>
      </c>
      <c r="Q15" s="165">
        <v>0.336</v>
      </c>
      <c r="R15" s="96">
        <v>0.842</v>
      </c>
      <c r="S15" s="165">
        <f t="shared" si="0"/>
        <v>11.161000000000001</v>
      </c>
      <c r="T15" s="168"/>
    </row>
    <row r="16" spans="1:20" ht="16.5" customHeight="1">
      <c r="A16" s="87">
        <v>11</v>
      </c>
      <c r="B16" s="91" t="s">
        <v>181</v>
      </c>
      <c r="C16" s="96">
        <v>0</v>
      </c>
      <c r="D16" s="104">
        <v>0</v>
      </c>
      <c r="E16" s="104">
        <v>0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0</v>
      </c>
      <c r="R16" s="96">
        <v>0.95</v>
      </c>
      <c r="S16" s="165">
        <f t="shared" si="0"/>
        <v>10.549999999999999</v>
      </c>
      <c r="T16" s="168"/>
    </row>
    <row r="17" spans="1:20" ht="17.25" customHeight="1">
      <c r="A17" s="87">
        <v>12</v>
      </c>
      <c r="B17" s="91" t="s">
        <v>182</v>
      </c>
      <c r="C17" s="96">
        <v>0</v>
      </c>
      <c r="D17" s="104">
        <v>0</v>
      </c>
      <c r="E17" s="104">
        <v>0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0.75</v>
      </c>
      <c r="N17" s="165">
        <v>0.75</v>
      </c>
      <c r="O17" s="165">
        <v>0.75</v>
      </c>
      <c r="P17" s="165">
        <v>0.75</v>
      </c>
      <c r="Q17" s="165">
        <v>0</v>
      </c>
      <c r="R17" s="96">
        <v>0.906</v>
      </c>
      <c r="S17" s="165">
        <f t="shared" si="0"/>
        <v>10.506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101</v>
      </c>
      <c r="C3" s="22" t="s">
        <v>122</v>
      </c>
      <c r="D3" s="26" t="s">
        <v>209</v>
      </c>
      <c r="E3" s="26" t="s">
        <v>219</v>
      </c>
      <c r="F3" s="26" t="s">
        <v>217</v>
      </c>
      <c r="G3" s="54" t="s">
        <v>132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61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171</v>
      </c>
      <c r="C6" s="130">
        <v>0</v>
      </c>
      <c r="D6" s="97">
        <v>3001.2</v>
      </c>
      <c r="E6" s="97">
        <v>113.8</v>
      </c>
      <c r="F6" s="97">
        <v>249.8</v>
      </c>
      <c r="G6" s="97">
        <f>D6-E6-F6</f>
        <v>2637.5999999999995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172</v>
      </c>
      <c r="C7" s="97">
        <v>0</v>
      </c>
      <c r="D7" s="97">
        <v>4001.3</v>
      </c>
      <c r="E7" s="97">
        <v>788</v>
      </c>
      <c r="F7" s="97">
        <v>1411.2</v>
      </c>
      <c r="G7" s="97">
        <f aca="true" t="shared" si="2" ref="G7:G17">D7-E7-F7</f>
        <v>1802.1000000000001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173</v>
      </c>
      <c r="C8" s="97">
        <v>0</v>
      </c>
      <c r="D8" s="97">
        <v>1626.3</v>
      </c>
      <c r="E8" s="97">
        <v>45.6</v>
      </c>
      <c r="F8" s="97">
        <v>129.4</v>
      </c>
      <c r="G8" s="97">
        <f t="shared" si="2"/>
        <v>1451.3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174</v>
      </c>
      <c r="C9" s="97">
        <v>0</v>
      </c>
      <c r="D9" s="97">
        <v>2211.5</v>
      </c>
      <c r="E9" s="97">
        <v>45.6</v>
      </c>
      <c r="F9" s="97">
        <v>652.7</v>
      </c>
      <c r="G9" s="97">
        <f t="shared" si="2"/>
        <v>1513.2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175</v>
      </c>
      <c r="C10" s="97">
        <v>0</v>
      </c>
      <c r="D10" s="97">
        <v>14468</v>
      </c>
      <c r="E10" s="97">
        <v>2389.8</v>
      </c>
      <c r="F10" s="97">
        <v>2968.4</v>
      </c>
      <c r="G10" s="97">
        <f t="shared" si="2"/>
        <v>9109.800000000001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176</v>
      </c>
      <c r="C11" s="97">
        <v>0</v>
      </c>
      <c r="D11" s="97">
        <v>2953.6</v>
      </c>
      <c r="E11" s="97">
        <v>111.4</v>
      </c>
      <c r="F11" s="97">
        <v>504.1</v>
      </c>
      <c r="G11" s="97">
        <f t="shared" si="2"/>
        <v>2338.1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177</v>
      </c>
      <c r="C12" s="97">
        <v>0</v>
      </c>
      <c r="D12" s="97">
        <v>5212.1</v>
      </c>
      <c r="E12" s="97">
        <v>113.9</v>
      </c>
      <c r="F12" s="97">
        <v>2949.2</v>
      </c>
      <c r="G12" s="97">
        <f t="shared" si="2"/>
        <v>2149.000000000001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184</v>
      </c>
      <c r="C13" s="97">
        <v>0</v>
      </c>
      <c r="D13" s="97">
        <v>1768.9</v>
      </c>
      <c r="E13" s="97">
        <v>45.6</v>
      </c>
      <c r="F13" s="97">
        <v>316.4</v>
      </c>
      <c r="G13" s="97">
        <f t="shared" si="2"/>
        <v>1406.9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179</v>
      </c>
      <c r="C14" s="97">
        <v>0</v>
      </c>
      <c r="D14" s="97">
        <v>6714.5</v>
      </c>
      <c r="E14" s="97">
        <v>113.8</v>
      </c>
      <c r="F14" s="97">
        <v>2572.3</v>
      </c>
      <c r="G14" s="97">
        <f t="shared" si="2"/>
        <v>4028.3999999999996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180</v>
      </c>
      <c r="C15" s="97">
        <v>0</v>
      </c>
      <c r="D15" s="97">
        <v>6826.8</v>
      </c>
      <c r="E15" s="97">
        <v>157</v>
      </c>
      <c r="F15" s="97">
        <v>1788</v>
      </c>
      <c r="G15" s="97">
        <f t="shared" si="2"/>
        <v>4881.8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181</v>
      </c>
      <c r="C16" s="97">
        <v>0</v>
      </c>
      <c r="D16" s="97">
        <v>4082.8</v>
      </c>
      <c r="E16" s="97">
        <v>45.6</v>
      </c>
      <c r="F16" s="97">
        <v>1982.7</v>
      </c>
      <c r="G16" s="97">
        <f t="shared" si="2"/>
        <v>2054.5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182</v>
      </c>
      <c r="C17" s="97">
        <v>0</v>
      </c>
      <c r="D17" s="97">
        <v>4296.2</v>
      </c>
      <c r="E17" s="97">
        <v>113.9</v>
      </c>
      <c r="F17" s="97">
        <v>1862.7</v>
      </c>
      <c r="G17" s="97">
        <f t="shared" si="2"/>
        <v>2319.6000000000004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57163.200000000004</v>
      </c>
      <c r="E30" s="93">
        <f>SUM(E6:E29)</f>
        <v>4084.0000000000005</v>
      </c>
      <c r="F30" s="93">
        <f>SUM(F6:F29)</f>
        <v>17386.9</v>
      </c>
      <c r="G30" s="93">
        <f>SUM(G6:G29)</f>
        <v>35692.299999999996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B4">
      <selection activeCell="D6" sqref="D6:E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101</v>
      </c>
      <c r="C3" s="22" t="s">
        <v>123</v>
      </c>
      <c r="D3" s="26" t="s">
        <v>203</v>
      </c>
      <c r="E3" s="26" t="s">
        <v>211</v>
      </c>
      <c r="F3" s="23" t="s">
        <v>124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171</v>
      </c>
      <c r="C6" s="130">
        <v>0</v>
      </c>
      <c r="D6" s="93">
        <v>828</v>
      </c>
      <c r="E6" s="97">
        <v>19</v>
      </c>
      <c r="F6" s="97">
        <f>D6+E6</f>
        <v>847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172</v>
      </c>
      <c r="C7" s="130">
        <v>0</v>
      </c>
      <c r="D7" s="93">
        <v>567.2</v>
      </c>
      <c r="E7" s="97">
        <v>676.1</v>
      </c>
      <c r="F7" s="97">
        <f aca="true" t="shared" si="1" ref="F7:F17">D7+E7</f>
        <v>1243.3000000000002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173</v>
      </c>
      <c r="C8" s="130">
        <v>0</v>
      </c>
      <c r="D8" s="93">
        <v>306</v>
      </c>
      <c r="E8" s="97">
        <v>81</v>
      </c>
      <c r="F8" s="97">
        <f t="shared" si="1"/>
        <v>387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174</v>
      </c>
      <c r="C9" s="130">
        <v>0</v>
      </c>
      <c r="D9" s="93">
        <v>379</v>
      </c>
      <c r="E9" s="97">
        <v>407</v>
      </c>
      <c r="F9" s="97">
        <f t="shared" si="1"/>
        <v>786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175</v>
      </c>
      <c r="C10" s="130">
        <v>0</v>
      </c>
      <c r="D10" s="93">
        <v>6145</v>
      </c>
      <c r="E10" s="97">
        <v>1508.1</v>
      </c>
      <c r="F10" s="97">
        <f t="shared" si="1"/>
        <v>7653.1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176</v>
      </c>
      <c r="C11" s="130">
        <v>0</v>
      </c>
      <c r="D11" s="93">
        <v>392</v>
      </c>
      <c r="E11" s="97">
        <v>105.4</v>
      </c>
      <c r="F11" s="97">
        <f t="shared" si="1"/>
        <v>497.4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177</v>
      </c>
      <c r="C12" s="130">
        <v>0</v>
      </c>
      <c r="D12" s="93">
        <v>538</v>
      </c>
      <c r="E12" s="97">
        <v>54.5</v>
      </c>
      <c r="F12" s="97">
        <f t="shared" si="1"/>
        <v>592.5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184</v>
      </c>
      <c r="C13" s="130">
        <v>0</v>
      </c>
      <c r="D13" s="93">
        <v>449.3</v>
      </c>
      <c r="E13" s="97">
        <v>45.4</v>
      </c>
      <c r="F13" s="97">
        <f t="shared" si="1"/>
        <v>494.7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179</v>
      </c>
      <c r="C14" s="130">
        <v>0</v>
      </c>
      <c r="D14" s="93">
        <v>949</v>
      </c>
      <c r="E14" s="97">
        <v>1090.6</v>
      </c>
      <c r="F14" s="97">
        <f t="shared" si="1"/>
        <v>2039.6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180</v>
      </c>
      <c r="C15" s="130">
        <v>0</v>
      </c>
      <c r="D15" s="93">
        <v>788</v>
      </c>
      <c r="E15" s="97">
        <v>876.1</v>
      </c>
      <c r="F15" s="97">
        <f t="shared" si="1"/>
        <v>1664.1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181</v>
      </c>
      <c r="C16" s="130">
        <v>0</v>
      </c>
      <c r="D16" s="93">
        <v>495.4</v>
      </c>
      <c r="E16" s="97">
        <v>1075</v>
      </c>
      <c r="F16" s="97">
        <f t="shared" si="1"/>
        <v>1570.4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182</v>
      </c>
      <c r="C17" s="130">
        <v>0</v>
      </c>
      <c r="D17" s="93">
        <v>584.8</v>
      </c>
      <c r="E17" s="97">
        <v>589.6</v>
      </c>
      <c r="F17" s="97">
        <f t="shared" si="1"/>
        <v>1174.4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12421.699999999999</v>
      </c>
      <c r="E30" s="93">
        <f>SUM(E6:E29)</f>
        <v>6527.8</v>
      </c>
      <c r="F30" s="93">
        <f>SUM(F6:F29)</f>
        <v>18949.500000000004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A3">
      <pane xSplit="2" ySplit="3" topLeftCell="I13" activePane="bottomRight" state="frozen"/>
      <selection pane="topLeft" activeCell="A3" sqref="A3"/>
      <selection pane="topRight" activeCell="C3" sqref="C3"/>
      <selection pane="bottomLeft" activeCell="A6" sqref="A6"/>
      <selection pane="bottomRight" activeCell="I4" sqref="I4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11.00390625" style="2" customWidth="1"/>
    <col min="15" max="15" width="10.75390625" style="2" customWidth="1"/>
    <col min="16" max="16" width="12.125" style="2" customWidth="1"/>
    <col min="17" max="17" width="12.00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146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15.25" customHeight="1">
      <c r="A4" s="171" t="s">
        <v>9</v>
      </c>
      <c r="B4" s="178" t="s">
        <v>101</v>
      </c>
      <c r="C4" s="5" t="s">
        <v>194</v>
      </c>
      <c r="D4" s="5" t="s">
        <v>224</v>
      </c>
      <c r="E4" s="26" t="s">
        <v>31</v>
      </c>
      <c r="F4" s="26" t="s">
        <v>199</v>
      </c>
      <c r="G4" s="26" t="s">
        <v>223</v>
      </c>
      <c r="H4" s="54" t="s">
        <v>133</v>
      </c>
      <c r="I4" s="26" t="s">
        <v>206</v>
      </c>
      <c r="J4" s="26" t="s">
        <v>207</v>
      </c>
      <c r="K4" s="5" t="s">
        <v>208</v>
      </c>
      <c r="L4" s="6" t="s">
        <v>134</v>
      </c>
      <c r="M4" s="26" t="s">
        <v>209</v>
      </c>
      <c r="N4" s="26" t="s">
        <v>212</v>
      </c>
      <c r="O4" s="26" t="s">
        <v>210</v>
      </c>
      <c r="P4" s="23" t="s">
        <v>147</v>
      </c>
      <c r="Q4" s="5" t="s">
        <v>59</v>
      </c>
      <c r="R4" s="172" t="s">
        <v>4</v>
      </c>
      <c r="S4" s="172" t="s">
        <v>10</v>
      </c>
      <c r="T4" s="6" t="s">
        <v>6</v>
      </c>
    </row>
    <row r="5" spans="1:20" s="10" customFormat="1" ht="84.7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49" t="s">
        <v>54</v>
      </c>
      <c r="I5" s="8" t="s">
        <v>26</v>
      </c>
      <c r="J5" s="8" t="s">
        <v>152</v>
      </c>
      <c r="K5" s="8" t="s">
        <v>56</v>
      </c>
      <c r="L5" s="8" t="s">
        <v>57</v>
      </c>
      <c r="M5" s="8" t="s">
        <v>26</v>
      </c>
      <c r="N5" s="8" t="s">
        <v>26</v>
      </c>
      <c r="O5" s="8" t="s">
        <v>26</v>
      </c>
      <c r="P5" s="8" t="s">
        <v>58</v>
      </c>
      <c r="Q5" s="8" t="s">
        <v>60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55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20.25" customHeight="1">
      <c r="A7" s="87">
        <v>1</v>
      </c>
      <c r="B7" s="92" t="s">
        <v>171</v>
      </c>
      <c r="C7" s="93">
        <v>0</v>
      </c>
      <c r="D7" s="93">
        <v>0</v>
      </c>
      <c r="E7" s="97">
        <f>D7-C7</f>
        <v>0</v>
      </c>
      <c r="F7" s="97">
        <v>3444.7</v>
      </c>
      <c r="G7" s="97">
        <v>363.6</v>
      </c>
      <c r="H7" s="97">
        <f>F7-G7</f>
        <v>3081.1</v>
      </c>
      <c r="I7" s="93">
        <v>133.7</v>
      </c>
      <c r="J7" s="93">
        <v>5.7</v>
      </c>
      <c r="K7" s="93">
        <f>I7-J7</f>
        <v>127.99999999999999</v>
      </c>
      <c r="L7" s="130">
        <f>H7-K7</f>
        <v>2953.1</v>
      </c>
      <c r="M7" s="97">
        <v>3001.2</v>
      </c>
      <c r="N7" s="97">
        <v>113.8</v>
      </c>
      <c r="O7" s="97">
        <v>249.8</v>
      </c>
      <c r="P7" s="97">
        <f>M7-N7-O7</f>
        <v>2637.5999999999995</v>
      </c>
      <c r="Q7" s="94">
        <f>L7/P7*100</f>
        <v>111.96163178647257</v>
      </c>
      <c r="R7" s="95">
        <v>1</v>
      </c>
      <c r="S7" s="96">
        <v>0.75</v>
      </c>
      <c r="T7" s="96">
        <f aca="true" t="shared" si="0" ref="T7:T18">R7*S7</f>
        <v>0.75</v>
      </c>
    </row>
    <row r="8" spans="1:20" ht="16.5" customHeight="1">
      <c r="A8" s="87">
        <v>2</v>
      </c>
      <c r="B8" s="92" t="s">
        <v>187</v>
      </c>
      <c r="C8" s="93">
        <v>0</v>
      </c>
      <c r="D8" s="93">
        <v>0</v>
      </c>
      <c r="E8" s="97">
        <f aca="true" t="shared" si="1" ref="E8:E18">D8-C8</f>
        <v>0</v>
      </c>
      <c r="F8" s="97">
        <v>4076.3</v>
      </c>
      <c r="G8" s="97">
        <v>2199.2</v>
      </c>
      <c r="H8" s="97">
        <f aca="true" t="shared" si="2" ref="H8:H18">F8-G8</f>
        <v>1877.1000000000004</v>
      </c>
      <c r="I8" s="93">
        <v>39.2</v>
      </c>
      <c r="J8" s="93">
        <v>6.5</v>
      </c>
      <c r="K8" s="93">
        <f aca="true" t="shared" si="3" ref="K8:K18">I8-J8</f>
        <v>32.7</v>
      </c>
      <c r="L8" s="130">
        <f aca="true" t="shared" si="4" ref="L8:L31">H8-K8</f>
        <v>1844.4000000000003</v>
      </c>
      <c r="M8" s="97">
        <v>4001.3</v>
      </c>
      <c r="N8" s="97">
        <v>788</v>
      </c>
      <c r="O8" s="97">
        <v>1411.2</v>
      </c>
      <c r="P8" s="97">
        <f aca="true" t="shared" si="5" ref="P8:P18">M8-N8-O8</f>
        <v>1802.1000000000001</v>
      </c>
      <c r="Q8" s="94">
        <f aca="true" t="shared" si="6" ref="Q8:Q18">L8/P8*100</f>
        <v>102.34726152821709</v>
      </c>
      <c r="R8" s="95">
        <v>1</v>
      </c>
      <c r="S8" s="96">
        <v>0.75</v>
      </c>
      <c r="T8" s="96">
        <f t="shared" si="0"/>
        <v>0.75</v>
      </c>
    </row>
    <row r="9" spans="1:20" ht="17.25" customHeight="1">
      <c r="A9" s="87">
        <v>3</v>
      </c>
      <c r="B9" s="92" t="s">
        <v>173</v>
      </c>
      <c r="C9" s="93">
        <v>0</v>
      </c>
      <c r="D9" s="93">
        <v>0</v>
      </c>
      <c r="E9" s="97">
        <f t="shared" si="1"/>
        <v>0</v>
      </c>
      <c r="F9" s="97">
        <v>1707.7</v>
      </c>
      <c r="G9" s="97">
        <v>175</v>
      </c>
      <c r="H9" s="97">
        <f t="shared" si="2"/>
        <v>1532.7</v>
      </c>
      <c r="I9" s="93">
        <v>9.2</v>
      </c>
      <c r="J9" s="93">
        <v>0</v>
      </c>
      <c r="K9" s="93">
        <f t="shared" si="3"/>
        <v>9.2</v>
      </c>
      <c r="L9" s="130">
        <f t="shared" si="4"/>
        <v>1523.5</v>
      </c>
      <c r="M9" s="97">
        <v>1626.3</v>
      </c>
      <c r="N9" s="97">
        <v>45.6</v>
      </c>
      <c r="O9" s="97">
        <v>129.4</v>
      </c>
      <c r="P9" s="97">
        <f t="shared" si="5"/>
        <v>1451.3</v>
      </c>
      <c r="Q9" s="94">
        <f t="shared" si="6"/>
        <v>104.9748501343623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174</v>
      </c>
      <c r="C10" s="93">
        <v>0</v>
      </c>
      <c r="D10" s="93">
        <v>0</v>
      </c>
      <c r="E10" s="97">
        <f t="shared" si="1"/>
        <v>0</v>
      </c>
      <c r="F10" s="97">
        <v>2291.5</v>
      </c>
      <c r="G10" s="97">
        <v>698.3</v>
      </c>
      <c r="H10" s="97">
        <f t="shared" si="2"/>
        <v>1593.2</v>
      </c>
      <c r="I10" s="93">
        <v>754.4</v>
      </c>
      <c r="J10" s="93">
        <v>754.4</v>
      </c>
      <c r="K10" s="93">
        <f t="shared" si="3"/>
        <v>0</v>
      </c>
      <c r="L10" s="130">
        <f t="shared" si="4"/>
        <v>1593.2</v>
      </c>
      <c r="M10" s="97">
        <v>2211.5</v>
      </c>
      <c r="N10" s="97">
        <v>45.6</v>
      </c>
      <c r="O10" s="97">
        <v>652.7</v>
      </c>
      <c r="P10" s="97">
        <f t="shared" si="5"/>
        <v>1513.2</v>
      </c>
      <c r="Q10" s="94">
        <f t="shared" si="6"/>
        <v>105.28680941052076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175</v>
      </c>
      <c r="C11" s="93">
        <v>0</v>
      </c>
      <c r="D11" s="93">
        <v>0</v>
      </c>
      <c r="E11" s="97">
        <f t="shared" si="1"/>
        <v>0</v>
      </c>
      <c r="F11" s="97">
        <v>14845.2</v>
      </c>
      <c r="G11" s="97">
        <v>5358.2</v>
      </c>
      <c r="H11" s="97">
        <f t="shared" si="2"/>
        <v>9487</v>
      </c>
      <c r="I11" s="93">
        <v>2542</v>
      </c>
      <c r="J11" s="93">
        <v>2389</v>
      </c>
      <c r="K11" s="93">
        <f t="shared" si="3"/>
        <v>153</v>
      </c>
      <c r="L11" s="130">
        <f t="shared" si="4"/>
        <v>9334</v>
      </c>
      <c r="M11" s="97">
        <v>14468</v>
      </c>
      <c r="N11" s="97">
        <v>2389.8</v>
      </c>
      <c r="O11" s="97">
        <v>2968.4</v>
      </c>
      <c r="P11" s="97">
        <f t="shared" si="5"/>
        <v>9109.800000000001</v>
      </c>
      <c r="Q11" s="94">
        <f t="shared" si="6"/>
        <v>102.46108586357548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176</v>
      </c>
      <c r="C12" s="93">
        <v>0</v>
      </c>
      <c r="D12" s="93">
        <v>0</v>
      </c>
      <c r="E12" s="97">
        <f t="shared" si="1"/>
        <v>0</v>
      </c>
      <c r="F12" s="97">
        <v>3088.3</v>
      </c>
      <c r="G12" s="97">
        <v>615.5</v>
      </c>
      <c r="H12" s="97">
        <f t="shared" si="2"/>
        <v>2472.8</v>
      </c>
      <c r="I12" s="93">
        <v>0.6</v>
      </c>
      <c r="J12" s="93">
        <v>0</v>
      </c>
      <c r="K12" s="93">
        <f t="shared" si="3"/>
        <v>0.6</v>
      </c>
      <c r="L12" s="130">
        <f t="shared" si="4"/>
        <v>2472.2000000000003</v>
      </c>
      <c r="M12" s="97">
        <v>2953.6</v>
      </c>
      <c r="N12" s="97">
        <v>111.4</v>
      </c>
      <c r="O12" s="97">
        <v>504.1</v>
      </c>
      <c r="P12" s="97">
        <f t="shared" si="5"/>
        <v>2338.1</v>
      </c>
      <c r="Q12" s="94">
        <f t="shared" si="6"/>
        <v>105.73542620076131</v>
      </c>
      <c r="R12" s="95">
        <v>1</v>
      </c>
      <c r="S12" s="96">
        <v>0.75</v>
      </c>
      <c r="T12" s="96">
        <f t="shared" si="0"/>
        <v>0.75</v>
      </c>
    </row>
    <row r="13" spans="1:20" ht="21.75" customHeight="1">
      <c r="A13" s="87">
        <v>7</v>
      </c>
      <c r="B13" s="92" t="s">
        <v>177</v>
      </c>
      <c r="C13" s="93">
        <v>0</v>
      </c>
      <c r="D13" s="93">
        <v>0</v>
      </c>
      <c r="E13" s="97">
        <f t="shared" si="1"/>
        <v>0</v>
      </c>
      <c r="F13" s="97">
        <v>5447.9</v>
      </c>
      <c r="G13" s="97">
        <v>3063.1</v>
      </c>
      <c r="H13" s="97">
        <f t="shared" si="2"/>
        <v>2384.7999999999997</v>
      </c>
      <c r="I13" s="93">
        <v>3004.5</v>
      </c>
      <c r="J13" s="93">
        <v>2698.5</v>
      </c>
      <c r="K13" s="93">
        <f t="shared" si="3"/>
        <v>306</v>
      </c>
      <c r="L13" s="130">
        <f t="shared" si="4"/>
        <v>2078.7999999999997</v>
      </c>
      <c r="M13" s="97">
        <v>5212.1</v>
      </c>
      <c r="N13" s="97">
        <v>113.9</v>
      </c>
      <c r="O13" s="97">
        <v>2949.2</v>
      </c>
      <c r="P13" s="97">
        <f t="shared" si="5"/>
        <v>2149.000000000001</v>
      </c>
      <c r="Q13" s="94">
        <f t="shared" si="6"/>
        <v>96.73336435551414</v>
      </c>
      <c r="R13" s="95">
        <v>1</v>
      </c>
      <c r="S13" s="96">
        <v>0.75</v>
      </c>
      <c r="T13" s="96">
        <f t="shared" si="0"/>
        <v>0.75</v>
      </c>
    </row>
    <row r="14" spans="1:20" ht="21.75" customHeight="1">
      <c r="A14" s="87">
        <v>8</v>
      </c>
      <c r="B14" s="92" t="s">
        <v>178</v>
      </c>
      <c r="C14" s="93">
        <v>0</v>
      </c>
      <c r="D14" s="93">
        <v>0</v>
      </c>
      <c r="E14" s="97">
        <f t="shared" si="1"/>
        <v>0</v>
      </c>
      <c r="F14" s="97">
        <v>1924.9</v>
      </c>
      <c r="G14" s="97">
        <v>362</v>
      </c>
      <c r="H14" s="97">
        <f t="shared" si="2"/>
        <v>1562.9</v>
      </c>
      <c r="I14" s="93">
        <v>108.7</v>
      </c>
      <c r="J14" s="93">
        <v>45</v>
      </c>
      <c r="K14" s="93">
        <f t="shared" si="3"/>
        <v>63.7</v>
      </c>
      <c r="L14" s="130">
        <f t="shared" si="4"/>
        <v>1499.2</v>
      </c>
      <c r="M14" s="97">
        <v>1768.9</v>
      </c>
      <c r="N14" s="97">
        <v>45.6</v>
      </c>
      <c r="O14" s="97">
        <v>316.4</v>
      </c>
      <c r="P14" s="97">
        <f t="shared" si="5"/>
        <v>1406.9</v>
      </c>
      <c r="Q14" s="94">
        <f t="shared" si="6"/>
        <v>106.5605231359727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179</v>
      </c>
      <c r="C15" s="93">
        <v>0</v>
      </c>
      <c r="D15" s="93">
        <v>0</v>
      </c>
      <c r="E15" s="97">
        <f t="shared" si="1"/>
        <v>0</v>
      </c>
      <c r="F15" s="97">
        <v>6835.3</v>
      </c>
      <c r="G15" s="97">
        <v>2686.1</v>
      </c>
      <c r="H15" s="97">
        <f t="shared" si="2"/>
        <v>4149.200000000001</v>
      </c>
      <c r="I15" s="93">
        <v>155.3</v>
      </c>
      <c r="J15" s="93">
        <v>111.3</v>
      </c>
      <c r="K15" s="93">
        <f t="shared" si="3"/>
        <v>44.000000000000014</v>
      </c>
      <c r="L15" s="130">
        <f t="shared" si="4"/>
        <v>4105.200000000001</v>
      </c>
      <c r="M15" s="97">
        <v>6714.5</v>
      </c>
      <c r="N15" s="97">
        <v>113.8</v>
      </c>
      <c r="O15" s="97">
        <v>2572.3</v>
      </c>
      <c r="P15" s="97">
        <f t="shared" si="5"/>
        <v>4028.3999999999996</v>
      </c>
      <c r="Q15" s="94">
        <f t="shared" si="6"/>
        <v>101.90646410485556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180</v>
      </c>
      <c r="C16" s="93">
        <v>0</v>
      </c>
      <c r="D16" s="93">
        <v>0</v>
      </c>
      <c r="E16" s="97">
        <f t="shared" si="1"/>
        <v>0</v>
      </c>
      <c r="F16" s="97">
        <v>7000.2</v>
      </c>
      <c r="G16" s="97">
        <v>1945</v>
      </c>
      <c r="H16" s="97">
        <f t="shared" si="2"/>
        <v>5055.2</v>
      </c>
      <c r="I16" s="93">
        <v>1644</v>
      </c>
      <c r="J16" s="93">
        <v>0</v>
      </c>
      <c r="K16" s="93">
        <f t="shared" si="3"/>
        <v>1644</v>
      </c>
      <c r="L16" s="130">
        <f t="shared" si="4"/>
        <v>3411.2</v>
      </c>
      <c r="M16" s="97">
        <v>6826.8</v>
      </c>
      <c r="N16" s="97">
        <v>157</v>
      </c>
      <c r="O16" s="97">
        <v>1788</v>
      </c>
      <c r="P16" s="97">
        <f t="shared" si="5"/>
        <v>4881.8</v>
      </c>
      <c r="Q16" s="94">
        <f t="shared" si="6"/>
        <v>69.87586545946168</v>
      </c>
      <c r="R16" s="95">
        <v>0</v>
      </c>
      <c r="S16" s="96">
        <v>0.75</v>
      </c>
      <c r="T16" s="96">
        <f t="shared" si="0"/>
        <v>0</v>
      </c>
    </row>
    <row r="17" spans="1:20" ht="16.5" customHeight="1">
      <c r="A17" s="87">
        <v>11</v>
      </c>
      <c r="B17" s="92" t="s">
        <v>181</v>
      </c>
      <c r="C17" s="93">
        <v>0</v>
      </c>
      <c r="D17" s="93">
        <v>0</v>
      </c>
      <c r="E17" s="97">
        <f t="shared" si="1"/>
        <v>0</v>
      </c>
      <c r="F17" s="97">
        <v>4190.5</v>
      </c>
      <c r="G17" s="97">
        <v>2028.3</v>
      </c>
      <c r="H17" s="97">
        <f t="shared" si="2"/>
        <v>2162.2</v>
      </c>
      <c r="I17" s="93">
        <v>160.8</v>
      </c>
      <c r="J17" s="93">
        <v>12</v>
      </c>
      <c r="K17" s="93">
        <f t="shared" si="3"/>
        <v>148.8</v>
      </c>
      <c r="L17" s="130">
        <f t="shared" si="4"/>
        <v>2013.3999999999999</v>
      </c>
      <c r="M17" s="97">
        <v>4082.8</v>
      </c>
      <c r="N17" s="97">
        <v>45.6</v>
      </c>
      <c r="O17" s="97">
        <v>1982.7</v>
      </c>
      <c r="P17" s="97">
        <f t="shared" si="5"/>
        <v>2054.5</v>
      </c>
      <c r="Q17" s="94">
        <f t="shared" si="6"/>
        <v>97.99951326356778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182</v>
      </c>
      <c r="C18" s="93">
        <v>0</v>
      </c>
      <c r="D18" s="93">
        <v>0</v>
      </c>
      <c r="E18" s="97">
        <f t="shared" si="1"/>
        <v>0</v>
      </c>
      <c r="F18" s="97">
        <v>4553.1</v>
      </c>
      <c r="G18" s="97">
        <v>1976.6</v>
      </c>
      <c r="H18" s="97">
        <f t="shared" si="2"/>
        <v>2576.5000000000005</v>
      </c>
      <c r="I18" s="93">
        <v>40.9</v>
      </c>
      <c r="J18" s="93">
        <v>0</v>
      </c>
      <c r="K18" s="93">
        <f t="shared" si="3"/>
        <v>40.9</v>
      </c>
      <c r="L18" s="130">
        <f t="shared" si="4"/>
        <v>2535.6000000000004</v>
      </c>
      <c r="M18" s="97">
        <v>4296.2</v>
      </c>
      <c r="N18" s="97">
        <v>113.9</v>
      </c>
      <c r="O18" s="97">
        <v>1862.7</v>
      </c>
      <c r="P18" s="97">
        <f t="shared" si="5"/>
        <v>2319.6000000000004</v>
      </c>
      <c r="Q18" s="94">
        <f t="shared" si="6"/>
        <v>109.31195033626486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7" ref="C31:P31">SUM(C7:C30)</f>
        <v>0</v>
      </c>
      <c r="D31" s="93">
        <f t="shared" si="7"/>
        <v>0</v>
      </c>
      <c r="E31" s="93">
        <f t="shared" si="7"/>
        <v>0</v>
      </c>
      <c r="F31" s="93">
        <f t="shared" si="7"/>
        <v>59405.6</v>
      </c>
      <c r="G31" s="93">
        <f t="shared" si="7"/>
        <v>21470.899999999998</v>
      </c>
      <c r="H31" s="101">
        <f t="shared" si="7"/>
        <v>37934.7</v>
      </c>
      <c r="I31" s="93">
        <f t="shared" si="7"/>
        <v>8593.3</v>
      </c>
      <c r="J31" s="93">
        <f t="shared" si="7"/>
        <v>6022.400000000001</v>
      </c>
      <c r="K31" s="93">
        <f t="shared" si="7"/>
        <v>2570.9</v>
      </c>
      <c r="L31" s="130">
        <f t="shared" si="4"/>
        <v>35363.799999999996</v>
      </c>
      <c r="M31" s="93">
        <f t="shared" si="7"/>
        <v>57163.200000000004</v>
      </c>
      <c r="N31" s="93">
        <f t="shared" si="7"/>
        <v>4084.0000000000005</v>
      </c>
      <c r="O31" s="93">
        <f t="shared" si="7"/>
        <v>17386.9</v>
      </c>
      <c r="P31" s="93">
        <f t="shared" si="7"/>
        <v>35692.299999999996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pane xSplit="2" ySplit="3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0" sqref="I10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101</v>
      </c>
      <c r="C3" s="22" t="s">
        <v>136</v>
      </c>
      <c r="D3" s="21"/>
      <c r="E3" s="21"/>
      <c r="F3" s="26" t="s">
        <v>205</v>
      </c>
      <c r="G3" s="26" t="s">
        <v>204</v>
      </c>
      <c r="H3" s="23" t="s">
        <v>148</v>
      </c>
      <c r="I3" s="5" t="s">
        <v>24</v>
      </c>
      <c r="J3" s="172" t="s">
        <v>190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4" t="s">
        <v>171</v>
      </c>
      <c r="C6" s="124">
        <v>-443.5</v>
      </c>
      <c r="D6" s="126"/>
      <c r="E6" s="126"/>
      <c r="F6" s="93">
        <v>828</v>
      </c>
      <c r="G6" s="97">
        <v>19</v>
      </c>
      <c r="H6" s="126">
        <f>F6+G6</f>
        <v>847</v>
      </c>
      <c r="I6" s="145">
        <f>C6/H6*100</f>
        <v>-52.36127508854782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187</v>
      </c>
      <c r="C7" s="124">
        <v>-75</v>
      </c>
      <c r="D7" s="126"/>
      <c r="E7" s="126"/>
      <c r="F7" s="93">
        <v>567.2</v>
      </c>
      <c r="G7" s="97">
        <v>676.1</v>
      </c>
      <c r="H7" s="126">
        <f aca="true" t="shared" si="1" ref="H7:H17">F7+G7</f>
        <v>1243.3000000000002</v>
      </c>
      <c r="I7" s="143">
        <f aca="true" t="shared" si="2" ref="I7:I17">C7/H7*100</f>
        <v>-6.032333306522962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4" t="s">
        <v>173</v>
      </c>
      <c r="C8" s="124">
        <v>-81.4</v>
      </c>
      <c r="D8" s="126"/>
      <c r="E8" s="126"/>
      <c r="F8" s="93">
        <v>306</v>
      </c>
      <c r="G8" s="97">
        <v>81</v>
      </c>
      <c r="H8" s="126">
        <f t="shared" si="1"/>
        <v>387</v>
      </c>
      <c r="I8" s="143">
        <f t="shared" si="2"/>
        <v>-21.033591731266153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4" t="s">
        <v>174</v>
      </c>
      <c r="C9" s="124">
        <v>-80</v>
      </c>
      <c r="D9" s="126"/>
      <c r="E9" s="126"/>
      <c r="F9" s="93">
        <v>379</v>
      </c>
      <c r="G9" s="97">
        <v>407</v>
      </c>
      <c r="H9" s="126">
        <f t="shared" si="1"/>
        <v>786</v>
      </c>
      <c r="I9" s="143">
        <f t="shared" si="2"/>
        <v>-10.178117048346055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175</v>
      </c>
      <c r="C10" s="124">
        <v>-377.2</v>
      </c>
      <c r="D10" s="126"/>
      <c r="E10" s="126"/>
      <c r="F10" s="93">
        <v>6145</v>
      </c>
      <c r="G10" s="97">
        <v>1508.1</v>
      </c>
      <c r="H10" s="126">
        <f t="shared" si="1"/>
        <v>7653.1</v>
      </c>
      <c r="I10" s="143">
        <f t="shared" si="2"/>
        <v>-4.928721694476748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176</v>
      </c>
      <c r="C11" s="124">
        <v>-134.7</v>
      </c>
      <c r="D11" s="126"/>
      <c r="E11" s="126"/>
      <c r="F11" s="93">
        <v>392</v>
      </c>
      <c r="G11" s="97">
        <v>105.4</v>
      </c>
      <c r="H11" s="126">
        <f t="shared" si="1"/>
        <v>497.4</v>
      </c>
      <c r="I11" s="143">
        <f t="shared" si="2"/>
        <v>-27.080820265379973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177</v>
      </c>
      <c r="C12" s="124">
        <v>-235.8</v>
      </c>
      <c r="D12" s="126"/>
      <c r="E12" s="126"/>
      <c r="F12" s="93">
        <v>538</v>
      </c>
      <c r="G12" s="97">
        <v>54.5</v>
      </c>
      <c r="H12" s="126">
        <f t="shared" si="1"/>
        <v>592.5</v>
      </c>
      <c r="I12" s="143">
        <f t="shared" si="2"/>
        <v>-39.79746835443038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178</v>
      </c>
      <c r="C13" s="124">
        <v>-156</v>
      </c>
      <c r="D13" s="126"/>
      <c r="E13" s="126"/>
      <c r="F13" s="93">
        <v>449.3</v>
      </c>
      <c r="G13" s="97">
        <v>45.4</v>
      </c>
      <c r="H13" s="126">
        <f t="shared" si="1"/>
        <v>494.7</v>
      </c>
      <c r="I13" s="143">
        <f t="shared" si="2"/>
        <v>-31.534263189812005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179</v>
      </c>
      <c r="C14" s="124">
        <v>-120.8</v>
      </c>
      <c r="D14" s="126"/>
      <c r="E14" s="126"/>
      <c r="F14" s="93">
        <v>949</v>
      </c>
      <c r="G14" s="97">
        <v>1090.6</v>
      </c>
      <c r="H14" s="126">
        <f t="shared" si="1"/>
        <v>2039.6</v>
      </c>
      <c r="I14" s="143">
        <f t="shared" si="2"/>
        <v>-5.922729947048441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180</v>
      </c>
      <c r="C15" s="125">
        <v>-173.4</v>
      </c>
      <c r="D15" s="126"/>
      <c r="E15" s="126"/>
      <c r="F15" s="93">
        <v>788</v>
      </c>
      <c r="G15" s="97">
        <v>876.1</v>
      </c>
      <c r="H15" s="126">
        <f t="shared" si="1"/>
        <v>1664.1</v>
      </c>
      <c r="I15" s="143">
        <f t="shared" si="2"/>
        <v>-10.420046872183162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4" t="s">
        <v>181</v>
      </c>
      <c r="C16" s="124">
        <v>-107.7</v>
      </c>
      <c r="D16" s="126"/>
      <c r="E16" s="126"/>
      <c r="F16" s="93">
        <v>495.4</v>
      </c>
      <c r="G16" s="97">
        <v>1075</v>
      </c>
      <c r="H16" s="126">
        <f t="shared" si="1"/>
        <v>1570.4</v>
      </c>
      <c r="I16" s="143">
        <f t="shared" si="2"/>
        <v>-6.858125318390219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182</v>
      </c>
      <c r="C17" s="124">
        <v>-256.9</v>
      </c>
      <c r="D17" s="126"/>
      <c r="E17" s="126"/>
      <c r="F17" s="93">
        <v>584.8</v>
      </c>
      <c r="G17" s="97">
        <v>589.6</v>
      </c>
      <c r="H17" s="126">
        <f t="shared" si="1"/>
        <v>1174.4</v>
      </c>
      <c r="I17" s="143">
        <f t="shared" si="2"/>
        <v>-21.874999999999996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-2242.4</v>
      </c>
      <c r="D30" s="93">
        <f t="shared" si="3"/>
        <v>0</v>
      </c>
      <c r="E30" s="93">
        <f t="shared" si="3"/>
        <v>0</v>
      </c>
      <c r="F30" s="147">
        <f t="shared" si="3"/>
        <v>12421.699999999999</v>
      </c>
      <c r="G30" s="93">
        <f t="shared" si="3"/>
        <v>6527.8</v>
      </c>
      <c r="H30" s="135">
        <f t="shared" si="3"/>
        <v>18949.500000000004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9.00390625" defaultRowHeight="12.75"/>
  <cols>
    <col min="1" max="1" width="5.375" style="34" customWidth="1"/>
    <col min="2" max="2" width="26.87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101</v>
      </c>
      <c r="C3" s="36" t="s">
        <v>36</v>
      </c>
      <c r="D3" s="37"/>
      <c r="E3" s="37"/>
      <c r="F3" s="33" t="s">
        <v>203</v>
      </c>
      <c r="G3" s="33" t="s">
        <v>204</v>
      </c>
      <c r="H3" s="38" t="s">
        <v>137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171</v>
      </c>
      <c r="C6" s="124">
        <v>0</v>
      </c>
      <c r="D6" s="126"/>
      <c r="E6" s="126"/>
      <c r="F6" s="93">
        <v>828</v>
      </c>
      <c r="G6" s="97">
        <v>19</v>
      </c>
      <c r="H6" s="148">
        <f>F6+G6</f>
        <v>847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9.5" customHeight="1">
      <c r="A7" s="51">
        <v>2</v>
      </c>
      <c r="B7" s="105" t="s">
        <v>172</v>
      </c>
      <c r="C7" s="124">
        <v>0</v>
      </c>
      <c r="D7" s="126"/>
      <c r="E7" s="126"/>
      <c r="F7" s="93">
        <v>567.2</v>
      </c>
      <c r="G7" s="97">
        <v>676.1</v>
      </c>
      <c r="H7" s="108">
        <f aca="true" t="shared" si="1" ref="H7:H17">F7+G7</f>
        <v>1243.3000000000002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173</v>
      </c>
      <c r="C8" s="124">
        <v>0</v>
      </c>
      <c r="D8" s="126"/>
      <c r="E8" s="126"/>
      <c r="F8" s="93">
        <v>306</v>
      </c>
      <c r="G8" s="97">
        <v>81</v>
      </c>
      <c r="H8" s="108">
        <f t="shared" si="1"/>
        <v>387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174</v>
      </c>
      <c r="C9" s="124">
        <v>0</v>
      </c>
      <c r="D9" s="126"/>
      <c r="E9" s="126"/>
      <c r="F9" s="93">
        <v>379</v>
      </c>
      <c r="G9" s="97">
        <v>407</v>
      </c>
      <c r="H9" s="108">
        <f t="shared" si="1"/>
        <v>786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175</v>
      </c>
      <c r="C10" s="124">
        <v>0</v>
      </c>
      <c r="D10" s="126"/>
      <c r="E10" s="126"/>
      <c r="F10" s="93">
        <v>6145</v>
      </c>
      <c r="G10" s="97">
        <v>1508.1</v>
      </c>
      <c r="H10" s="108">
        <f t="shared" si="1"/>
        <v>7653.1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176</v>
      </c>
      <c r="C11" s="124">
        <v>0</v>
      </c>
      <c r="D11" s="126"/>
      <c r="E11" s="126"/>
      <c r="F11" s="93">
        <v>392</v>
      </c>
      <c r="G11" s="97">
        <v>105.4</v>
      </c>
      <c r="H11" s="108">
        <f t="shared" si="1"/>
        <v>497.4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177</v>
      </c>
      <c r="C12" s="124">
        <v>0</v>
      </c>
      <c r="D12" s="126"/>
      <c r="E12" s="126"/>
      <c r="F12" s="93">
        <v>538</v>
      </c>
      <c r="G12" s="97">
        <v>54.5</v>
      </c>
      <c r="H12" s="108">
        <f t="shared" si="1"/>
        <v>592.5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178</v>
      </c>
      <c r="C13" s="124">
        <v>0</v>
      </c>
      <c r="D13" s="126"/>
      <c r="E13" s="126"/>
      <c r="F13" s="93">
        <v>449.3</v>
      </c>
      <c r="G13" s="97">
        <v>45.4</v>
      </c>
      <c r="H13" s="108">
        <f t="shared" si="1"/>
        <v>494.7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179</v>
      </c>
      <c r="C14" s="124">
        <v>0</v>
      </c>
      <c r="D14" s="126"/>
      <c r="E14" s="126"/>
      <c r="F14" s="93">
        <v>949</v>
      </c>
      <c r="G14" s="97">
        <v>1090.6</v>
      </c>
      <c r="H14" s="108">
        <f t="shared" si="1"/>
        <v>2039.6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180</v>
      </c>
      <c r="C15" s="124">
        <v>0</v>
      </c>
      <c r="D15" s="126"/>
      <c r="E15" s="126"/>
      <c r="F15" s="93">
        <v>788</v>
      </c>
      <c r="G15" s="97">
        <v>876.1</v>
      </c>
      <c r="H15" s="108">
        <f t="shared" si="1"/>
        <v>1664.1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181</v>
      </c>
      <c r="C16" s="124">
        <v>0</v>
      </c>
      <c r="D16" s="126"/>
      <c r="E16" s="126"/>
      <c r="F16" s="93">
        <v>495.4</v>
      </c>
      <c r="G16" s="97">
        <v>1075</v>
      </c>
      <c r="H16" s="108">
        <f t="shared" si="1"/>
        <v>1570.4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182</v>
      </c>
      <c r="C17" s="124">
        <v>0</v>
      </c>
      <c r="D17" s="126"/>
      <c r="E17" s="126"/>
      <c r="F17" s="93">
        <v>584.8</v>
      </c>
      <c r="G17" s="97">
        <v>589.6</v>
      </c>
      <c r="H17" s="108">
        <f t="shared" si="1"/>
        <v>1174.4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12421.699999999999</v>
      </c>
      <c r="G30" s="93">
        <f t="shared" si="3"/>
        <v>6527.8</v>
      </c>
      <c r="H30" s="93">
        <f t="shared" si="3"/>
        <v>18949.500000000004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4">
      <selection activeCell="F6" sqref="F6:F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101</v>
      </c>
      <c r="C3" s="6" t="s">
        <v>138</v>
      </c>
      <c r="D3" s="21"/>
      <c r="E3" s="21"/>
      <c r="F3" s="26" t="s">
        <v>202</v>
      </c>
      <c r="G3" s="26" t="s">
        <v>201</v>
      </c>
      <c r="H3" s="23" t="s">
        <v>139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171</v>
      </c>
      <c r="C6" s="124">
        <v>0</v>
      </c>
      <c r="D6" s="126"/>
      <c r="E6" s="126"/>
      <c r="F6" s="97">
        <v>3444.7</v>
      </c>
      <c r="G6" s="97">
        <v>363.6</v>
      </c>
      <c r="H6" s="108">
        <f>F6-G6</f>
        <v>3081.1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21.75" customHeight="1">
      <c r="A7" s="11">
        <v>2</v>
      </c>
      <c r="B7" s="105" t="s">
        <v>172</v>
      </c>
      <c r="C7" s="124">
        <v>0</v>
      </c>
      <c r="D7" s="126"/>
      <c r="E7" s="126"/>
      <c r="F7" s="97">
        <v>4076.3</v>
      </c>
      <c r="G7" s="97">
        <v>2199.2</v>
      </c>
      <c r="H7" s="108">
        <f aca="true" t="shared" si="2" ref="H7:H17">F7-G7</f>
        <v>1877.1000000000004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173</v>
      </c>
      <c r="C8" s="124">
        <v>0</v>
      </c>
      <c r="D8" s="126"/>
      <c r="E8" s="126"/>
      <c r="F8" s="97">
        <v>1707.7</v>
      </c>
      <c r="G8" s="97">
        <v>175</v>
      </c>
      <c r="H8" s="108">
        <f t="shared" si="2"/>
        <v>1532.7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174</v>
      </c>
      <c r="C9" s="124">
        <v>0</v>
      </c>
      <c r="D9" s="126"/>
      <c r="E9" s="126"/>
      <c r="F9" s="97">
        <v>2291.5</v>
      </c>
      <c r="G9" s="97">
        <v>698.3</v>
      </c>
      <c r="H9" s="108">
        <f t="shared" si="2"/>
        <v>1593.2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175</v>
      </c>
      <c r="C10" s="124">
        <v>0</v>
      </c>
      <c r="D10" s="126"/>
      <c r="E10" s="126"/>
      <c r="F10" s="97">
        <v>14845.2</v>
      </c>
      <c r="G10" s="97">
        <v>5358.2</v>
      </c>
      <c r="H10" s="108">
        <f t="shared" si="2"/>
        <v>9487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176</v>
      </c>
      <c r="C11" s="124">
        <v>0</v>
      </c>
      <c r="D11" s="126"/>
      <c r="E11" s="126"/>
      <c r="F11" s="97">
        <v>3088.3</v>
      </c>
      <c r="G11" s="97">
        <v>615.5</v>
      </c>
      <c r="H11" s="108">
        <f t="shared" si="2"/>
        <v>2472.8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177</v>
      </c>
      <c r="C12" s="124">
        <v>0</v>
      </c>
      <c r="D12" s="126"/>
      <c r="E12" s="126"/>
      <c r="F12" s="97">
        <v>5447.9</v>
      </c>
      <c r="G12" s="97">
        <v>3063.1</v>
      </c>
      <c r="H12" s="108">
        <f t="shared" si="2"/>
        <v>2384.7999999999997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178</v>
      </c>
      <c r="C13" s="124">
        <v>0</v>
      </c>
      <c r="D13" s="126"/>
      <c r="E13" s="126"/>
      <c r="F13" s="97">
        <v>1924.9</v>
      </c>
      <c r="G13" s="97">
        <v>362</v>
      </c>
      <c r="H13" s="108">
        <f t="shared" si="2"/>
        <v>1562.9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179</v>
      </c>
      <c r="C14" s="124">
        <v>0</v>
      </c>
      <c r="D14" s="126"/>
      <c r="E14" s="126"/>
      <c r="F14" s="97">
        <v>6835.3</v>
      </c>
      <c r="G14" s="97">
        <v>2686.1</v>
      </c>
      <c r="H14" s="108">
        <f t="shared" si="2"/>
        <v>4149.200000000001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180</v>
      </c>
      <c r="C15" s="124">
        <v>0</v>
      </c>
      <c r="D15" s="126"/>
      <c r="E15" s="126"/>
      <c r="F15" s="97">
        <v>7000.2</v>
      </c>
      <c r="G15" s="97">
        <v>1945</v>
      </c>
      <c r="H15" s="108">
        <f t="shared" si="2"/>
        <v>5055.2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181</v>
      </c>
      <c r="C16" s="124">
        <v>0</v>
      </c>
      <c r="D16" s="126"/>
      <c r="E16" s="126"/>
      <c r="F16" s="97">
        <v>4190.5</v>
      </c>
      <c r="G16" s="97">
        <v>2028.3</v>
      </c>
      <c r="H16" s="108">
        <f t="shared" si="2"/>
        <v>2162.2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182</v>
      </c>
      <c r="C17" s="124">
        <v>0</v>
      </c>
      <c r="D17" s="126"/>
      <c r="E17" s="126"/>
      <c r="F17" s="97">
        <v>4553.1</v>
      </c>
      <c r="G17" s="97">
        <v>1976.6</v>
      </c>
      <c r="H17" s="108">
        <f t="shared" si="2"/>
        <v>2576.5000000000005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59405.6</v>
      </c>
      <c r="G30" s="93">
        <f t="shared" si="3"/>
        <v>21470.899999999998</v>
      </c>
      <c r="H30" s="93">
        <f t="shared" si="3"/>
        <v>37934.7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" sqref="F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0" width="12.25390625" style="2" customWidth="1"/>
    <col min="11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101</v>
      </c>
      <c r="C3" s="26" t="s">
        <v>197</v>
      </c>
      <c r="D3" s="26" t="s">
        <v>213</v>
      </c>
      <c r="E3" s="26" t="s">
        <v>198</v>
      </c>
      <c r="F3" s="23" t="s">
        <v>1</v>
      </c>
      <c r="G3" s="21"/>
      <c r="H3" s="21"/>
      <c r="I3" s="5" t="s">
        <v>194</v>
      </c>
      <c r="J3" s="5" t="s">
        <v>224</v>
      </c>
      <c r="K3" s="26" t="s">
        <v>31</v>
      </c>
      <c r="L3" s="26" t="s">
        <v>199</v>
      </c>
      <c r="M3" s="26" t="s">
        <v>200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93.75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106</v>
      </c>
      <c r="N4" s="8" t="s">
        <v>44</v>
      </c>
      <c r="O4" s="8" t="s">
        <v>227</v>
      </c>
      <c r="P4" s="174"/>
      <c r="Q4" s="174"/>
      <c r="R4" s="9" t="s">
        <v>46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171</v>
      </c>
      <c r="C6" s="97">
        <v>3001.2</v>
      </c>
      <c r="D6" s="97">
        <v>113.8</v>
      </c>
      <c r="E6" s="97">
        <v>249.8</v>
      </c>
      <c r="F6" s="97">
        <f>C6-D6-E6</f>
        <v>2637.5999999999995</v>
      </c>
      <c r="G6" s="97"/>
      <c r="H6" s="97"/>
      <c r="I6" s="93">
        <v>0</v>
      </c>
      <c r="J6" s="93">
        <v>0</v>
      </c>
      <c r="K6" s="97">
        <f>J6-I6</f>
        <v>0</v>
      </c>
      <c r="L6" s="97">
        <v>3444.7</v>
      </c>
      <c r="M6" s="97">
        <v>363.6</v>
      </c>
      <c r="N6" s="97">
        <f>L6-M6</f>
        <v>3081.1</v>
      </c>
      <c r="O6" s="94">
        <f>(F6-N6)/F6*100</f>
        <v>-16.814528359114366</v>
      </c>
      <c r="P6" s="96">
        <v>0</v>
      </c>
      <c r="Q6" s="96">
        <v>1.2</v>
      </c>
      <c r="R6" s="96">
        <f aca="true" t="shared" si="0" ref="R6:R17">P6*Q6</f>
        <v>0</v>
      </c>
    </row>
    <row r="7" spans="1:18" ht="12.75">
      <c r="A7" s="162">
        <v>2</v>
      </c>
      <c r="B7" s="92" t="s">
        <v>187</v>
      </c>
      <c r="C7" s="97">
        <v>4001.3</v>
      </c>
      <c r="D7" s="97">
        <v>788</v>
      </c>
      <c r="E7" s="97">
        <v>1411.2</v>
      </c>
      <c r="F7" s="97">
        <f aca="true" t="shared" si="1" ref="F7:F17">C7-D7-E7</f>
        <v>1802.1000000000001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4076.3</v>
      </c>
      <c r="M7" s="97">
        <v>2199.2</v>
      </c>
      <c r="N7" s="97">
        <f aca="true" t="shared" si="3" ref="N7:N17">L7-M7</f>
        <v>1877.1000000000004</v>
      </c>
      <c r="O7" s="94">
        <f aca="true" t="shared" si="4" ref="O7:O17">(F7-N7)/F7*100</f>
        <v>-4.161811220243062</v>
      </c>
      <c r="P7" s="96">
        <v>0.16</v>
      </c>
      <c r="Q7" s="96">
        <v>1.2</v>
      </c>
      <c r="R7" s="96">
        <f t="shared" si="0"/>
        <v>0.192</v>
      </c>
    </row>
    <row r="8" spans="1:18" ht="12.75">
      <c r="A8" s="162">
        <v>3</v>
      </c>
      <c r="B8" s="92" t="s">
        <v>173</v>
      </c>
      <c r="C8" s="97">
        <v>1626.3</v>
      </c>
      <c r="D8" s="97">
        <v>45.6</v>
      </c>
      <c r="E8" s="97">
        <v>129.4</v>
      </c>
      <c r="F8" s="97">
        <f t="shared" si="1"/>
        <v>1451.3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1707.7</v>
      </c>
      <c r="M8" s="97">
        <v>175</v>
      </c>
      <c r="N8" s="97">
        <f t="shared" si="3"/>
        <v>1532.7</v>
      </c>
      <c r="O8" s="94">
        <f t="shared" si="4"/>
        <v>-5.608764555915393</v>
      </c>
      <c r="P8" s="96">
        <v>0</v>
      </c>
      <c r="Q8" s="96">
        <v>1.2</v>
      </c>
      <c r="R8" s="96">
        <f t="shared" si="0"/>
        <v>0</v>
      </c>
    </row>
    <row r="9" spans="1:18" ht="12.75">
      <c r="A9" s="162">
        <v>4</v>
      </c>
      <c r="B9" s="92" t="s">
        <v>174</v>
      </c>
      <c r="C9" s="97">
        <v>2211.5</v>
      </c>
      <c r="D9" s="97">
        <v>45.6</v>
      </c>
      <c r="E9" s="97">
        <v>652.7</v>
      </c>
      <c r="F9" s="97">
        <f t="shared" si="1"/>
        <v>1513.2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2291.5</v>
      </c>
      <c r="M9" s="97">
        <v>698.3</v>
      </c>
      <c r="N9" s="97">
        <f t="shared" si="3"/>
        <v>1593.2</v>
      </c>
      <c r="O9" s="94">
        <f t="shared" si="4"/>
        <v>-5.286809410520751</v>
      </c>
      <c r="P9" s="96">
        <v>0</v>
      </c>
      <c r="Q9" s="96">
        <v>1.2</v>
      </c>
      <c r="R9" s="96">
        <f t="shared" si="0"/>
        <v>0</v>
      </c>
    </row>
    <row r="10" spans="1:18" ht="12.75">
      <c r="A10" s="162">
        <v>5</v>
      </c>
      <c r="B10" s="92" t="s">
        <v>175</v>
      </c>
      <c r="C10" s="97">
        <v>14468</v>
      </c>
      <c r="D10" s="97">
        <v>2389.8</v>
      </c>
      <c r="E10" s="97">
        <v>2968.4</v>
      </c>
      <c r="F10" s="97">
        <f t="shared" si="1"/>
        <v>9109.800000000001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14845.2</v>
      </c>
      <c r="M10" s="97">
        <v>5358.2</v>
      </c>
      <c r="N10" s="97">
        <f t="shared" si="3"/>
        <v>9487</v>
      </c>
      <c r="O10" s="94">
        <f t="shared" si="4"/>
        <v>-4.140595841840643</v>
      </c>
      <c r="P10" s="96">
        <v>0.18</v>
      </c>
      <c r="Q10" s="96">
        <v>1.2</v>
      </c>
      <c r="R10" s="96">
        <f t="shared" si="0"/>
        <v>0.216</v>
      </c>
    </row>
    <row r="11" spans="1:18" ht="12.75">
      <c r="A11" s="162">
        <v>6</v>
      </c>
      <c r="B11" s="92" t="s">
        <v>176</v>
      </c>
      <c r="C11" s="97">
        <v>2953.6</v>
      </c>
      <c r="D11" s="97">
        <v>111.4</v>
      </c>
      <c r="E11" s="97">
        <v>504.1</v>
      </c>
      <c r="F11" s="97">
        <f t="shared" si="1"/>
        <v>2338.1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3088.3</v>
      </c>
      <c r="M11" s="97">
        <v>615.5</v>
      </c>
      <c r="N11" s="97">
        <f t="shared" si="3"/>
        <v>2472.8</v>
      </c>
      <c r="O11" s="94">
        <f t="shared" si="4"/>
        <v>-5.761088062957114</v>
      </c>
      <c r="P11" s="96">
        <v>0</v>
      </c>
      <c r="Q11" s="96">
        <v>1.2</v>
      </c>
      <c r="R11" s="96">
        <f t="shared" si="0"/>
        <v>0</v>
      </c>
    </row>
    <row r="12" spans="1:18" ht="25.5">
      <c r="A12" s="162">
        <v>7</v>
      </c>
      <c r="B12" s="92" t="s">
        <v>177</v>
      </c>
      <c r="C12" s="97">
        <v>5212.1</v>
      </c>
      <c r="D12" s="97">
        <v>113.9</v>
      </c>
      <c r="E12" s="97">
        <v>2949.2</v>
      </c>
      <c r="F12" s="97">
        <f t="shared" si="1"/>
        <v>2149.000000000001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5447.9</v>
      </c>
      <c r="M12" s="97">
        <v>3063.1</v>
      </c>
      <c r="N12" s="97">
        <f t="shared" si="3"/>
        <v>2384.7999999999997</v>
      </c>
      <c r="O12" s="94">
        <f t="shared" si="4"/>
        <v>-10.972545369939448</v>
      </c>
      <c r="P12" s="96">
        <v>0</v>
      </c>
      <c r="Q12" s="96">
        <v>1.2</v>
      </c>
      <c r="R12" s="96">
        <f t="shared" si="0"/>
        <v>0</v>
      </c>
    </row>
    <row r="13" spans="1:18" ht="18.75" customHeight="1">
      <c r="A13" s="162">
        <v>8</v>
      </c>
      <c r="B13" s="92" t="s">
        <v>184</v>
      </c>
      <c r="C13" s="97">
        <v>1768.9</v>
      </c>
      <c r="D13" s="97">
        <v>45.6</v>
      </c>
      <c r="E13" s="97">
        <v>316.4</v>
      </c>
      <c r="F13" s="97">
        <f t="shared" si="1"/>
        <v>1406.9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1924.9</v>
      </c>
      <c r="M13" s="97">
        <v>362</v>
      </c>
      <c r="N13" s="97">
        <f t="shared" si="3"/>
        <v>1562.9</v>
      </c>
      <c r="O13" s="94">
        <f t="shared" si="4"/>
        <v>-11.088208117136968</v>
      </c>
      <c r="P13" s="96">
        <v>0</v>
      </c>
      <c r="Q13" s="96">
        <v>1.2</v>
      </c>
      <c r="R13" s="96">
        <f t="shared" si="0"/>
        <v>0</v>
      </c>
    </row>
    <row r="14" spans="1:18" ht="12.75">
      <c r="A14" s="162">
        <v>9</v>
      </c>
      <c r="B14" s="92" t="s">
        <v>179</v>
      </c>
      <c r="C14" s="97">
        <v>6714.5</v>
      </c>
      <c r="D14" s="97">
        <v>113.8</v>
      </c>
      <c r="E14" s="97">
        <v>2572.3</v>
      </c>
      <c r="F14" s="97">
        <f t="shared" si="1"/>
        <v>4028.3999999999996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6835.3</v>
      </c>
      <c r="M14" s="97">
        <v>2686.1</v>
      </c>
      <c r="N14" s="97">
        <f t="shared" si="3"/>
        <v>4149.200000000001</v>
      </c>
      <c r="O14" s="94">
        <f t="shared" si="4"/>
        <v>-2.998709164929031</v>
      </c>
      <c r="P14" s="96">
        <v>0.4</v>
      </c>
      <c r="Q14" s="96">
        <v>1.2</v>
      </c>
      <c r="R14" s="96">
        <f t="shared" si="0"/>
        <v>0.48</v>
      </c>
    </row>
    <row r="15" spans="1:18" ht="12.75">
      <c r="A15" s="162">
        <v>10</v>
      </c>
      <c r="B15" s="92" t="s">
        <v>180</v>
      </c>
      <c r="C15" s="97">
        <v>6826.8</v>
      </c>
      <c r="D15" s="97">
        <v>157</v>
      </c>
      <c r="E15" s="97">
        <v>1788</v>
      </c>
      <c r="F15" s="97">
        <f t="shared" si="1"/>
        <v>4881.8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7000.2</v>
      </c>
      <c r="M15" s="97">
        <v>1945</v>
      </c>
      <c r="N15" s="97">
        <f t="shared" si="3"/>
        <v>5055.2</v>
      </c>
      <c r="O15" s="94">
        <f t="shared" si="4"/>
        <v>-3.5519685361956577</v>
      </c>
      <c r="P15" s="96">
        <v>0.28</v>
      </c>
      <c r="Q15" s="96">
        <v>1.2</v>
      </c>
      <c r="R15" s="96">
        <f t="shared" si="0"/>
        <v>0.336</v>
      </c>
    </row>
    <row r="16" spans="1:18" ht="12.75">
      <c r="A16" s="162">
        <v>11</v>
      </c>
      <c r="B16" s="92" t="s">
        <v>181</v>
      </c>
      <c r="C16" s="97">
        <v>4082.8</v>
      </c>
      <c r="D16" s="97">
        <v>45.6</v>
      </c>
      <c r="E16" s="97">
        <v>1982.7</v>
      </c>
      <c r="F16" s="97">
        <f t="shared" si="1"/>
        <v>2054.5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4190.5</v>
      </c>
      <c r="M16" s="97">
        <v>2028.3</v>
      </c>
      <c r="N16" s="97">
        <f t="shared" si="3"/>
        <v>2162.2</v>
      </c>
      <c r="O16" s="94">
        <f t="shared" si="4"/>
        <v>-5.242151375030412</v>
      </c>
      <c r="P16" s="96">
        <v>0</v>
      </c>
      <c r="Q16" s="96">
        <v>1.2</v>
      </c>
      <c r="R16" s="96">
        <f t="shared" si="0"/>
        <v>0</v>
      </c>
    </row>
    <row r="17" spans="1:18" ht="12.75">
      <c r="A17" s="162">
        <v>12</v>
      </c>
      <c r="B17" s="92" t="s">
        <v>182</v>
      </c>
      <c r="C17" s="97">
        <v>4296.2</v>
      </c>
      <c r="D17" s="97">
        <v>113.9</v>
      </c>
      <c r="E17" s="97">
        <v>1862.7</v>
      </c>
      <c r="F17" s="97">
        <f t="shared" si="1"/>
        <v>2319.6000000000004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4553.1</v>
      </c>
      <c r="M17" s="97">
        <v>1976.6</v>
      </c>
      <c r="N17" s="97">
        <f t="shared" si="3"/>
        <v>2576.5000000000005</v>
      </c>
      <c r="O17" s="94">
        <f t="shared" si="4"/>
        <v>-11.075185376789104</v>
      </c>
      <c r="P17" s="96">
        <v>0</v>
      </c>
      <c r="Q17" s="96">
        <v>1.2</v>
      </c>
      <c r="R17" s="96">
        <f t="shared" si="0"/>
        <v>0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57163.200000000004</v>
      </c>
      <c r="D30" s="93">
        <f t="shared" si="5"/>
        <v>4084.0000000000005</v>
      </c>
      <c r="E30" s="93">
        <f t="shared" si="5"/>
        <v>17386.9</v>
      </c>
      <c r="F30" s="93">
        <f t="shared" si="5"/>
        <v>35692.299999999996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59405.6</v>
      </c>
      <c r="M30" s="93">
        <f t="shared" si="5"/>
        <v>21470.899999999998</v>
      </c>
      <c r="N30" s="93">
        <f t="shared" si="5"/>
        <v>37934.7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" sqref="J7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101</v>
      </c>
      <c r="C3" s="25" t="s">
        <v>50</v>
      </c>
      <c r="D3" s="25" t="s">
        <v>193</v>
      </c>
      <c r="E3" s="25" t="s">
        <v>225</v>
      </c>
      <c r="F3" s="25" t="s">
        <v>48</v>
      </c>
      <c r="G3" s="25" t="s">
        <v>48</v>
      </c>
      <c r="H3" s="25" t="s">
        <v>140</v>
      </c>
      <c r="I3" s="5" t="s">
        <v>47</v>
      </c>
      <c r="J3" s="172" t="s">
        <v>21</v>
      </c>
      <c r="K3" s="172" t="s">
        <v>191</v>
      </c>
      <c r="L3" s="6" t="s">
        <v>6</v>
      </c>
    </row>
    <row r="4" spans="1:12" s="10" customFormat="1" ht="46.5" customHeight="1">
      <c r="A4" s="171"/>
      <c r="B4" s="178"/>
      <c r="C4" s="5" t="s">
        <v>51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52</v>
      </c>
      <c r="J4" s="174"/>
      <c r="K4" s="174"/>
      <c r="L4" s="9" t="s">
        <v>49</v>
      </c>
    </row>
    <row r="5" spans="1:12" s="10" customFormat="1" ht="18.75" customHeight="1">
      <c r="A5" s="30">
        <v>1</v>
      </c>
      <c r="B5" s="30">
        <v>2</v>
      </c>
      <c r="C5" s="30" t="s">
        <v>53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171</v>
      </c>
      <c r="C6" s="24">
        <v>0</v>
      </c>
      <c r="D6" s="93">
        <v>4.3</v>
      </c>
      <c r="E6" s="93">
        <v>5.4</v>
      </c>
      <c r="F6" s="93">
        <f>E6-D6</f>
        <v>1.1000000000000005</v>
      </c>
      <c r="G6" s="130">
        <v>0</v>
      </c>
      <c r="H6" s="93">
        <v>750</v>
      </c>
      <c r="I6" s="167">
        <f>F6/H6*100</f>
        <v>0.14666666666666672</v>
      </c>
      <c r="J6" s="96">
        <v>0.971</v>
      </c>
      <c r="K6" s="96">
        <v>1</v>
      </c>
      <c r="L6" s="96">
        <f aca="true" t="shared" si="0" ref="L6:L17">J6*K6</f>
        <v>0.971</v>
      </c>
    </row>
    <row r="7" spans="1:12" ht="12.75">
      <c r="A7" s="87">
        <v>2</v>
      </c>
      <c r="B7" s="92" t="s">
        <v>187</v>
      </c>
      <c r="C7" s="24">
        <v>0</v>
      </c>
      <c r="D7" s="93">
        <v>0.9</v>
      </c>
      <c r="E7" s="93">
        <v>0.3</v>
      </c>
      <c r="F7" s="93">
        <f aca="true" t="shared" si="1" ref="F7:F17">E7-D7</f>
        <v>-0.6000000000000001</v>
      </c>
      <c r="G7" s="130">
        <v>75</v>
      </c>
      <c r="H7" s="93">
        <v>600</v>
      </c>
      <c r="I7" s="167">
        <f aca="true" t="shared" si="2" ref="I7:I17">F7/H7*100</f>
        <v>-0.10000000000000002</v>
      </c>
      <c r="J7" s="96">
        <v>1</v>
      </c>
      <c r="K7" s="96">
        <v>1</v>
      </c>
      <c r="L7" s="96">
        <f t="shared" si="0"/>
        <v>1</v>
      </c>
    </row>
    <row r="8" spans="1:12" ht="12.75">
      <c r="A8" s="87">
        <v>3</v>
      </c>
      <c r="B8" s="92" t="s">
        <v>173</v>
      </c>
      <c r="C8" s="24">
        <v>0</v>
      </c>
      <c r="D8" s="93">
        <v>0</v>
      </c>
      <c r="E8" s="93">
        <v>0.4</v>
      </c>
      <c r="F8" s="93">
        <f t="shared" si="1"/>
        <v>0.4</v>
      </c>
      <c r="G8" s="130">
        <v>1.3</v>
      </c>
      <c r="H8" s="93">
        <v>298</v>
      </c>
      <c r="I8" s="167">
        <f t="shared" si="2"/>
        <v>0.13422818791946312</v>
      </c>
      <c r="J8" s="96">
        <v>0.973</v>
      </c>
      <c r="K8" s="96">
        <v>1</v>
      </c>
      <c r="L8" s="96">
        <f t="shared" si="0"/>
        <v>0.973</v>
      </c>
    </row>
    <row r="9" spans="1:12" ht="12.75">
      <c r="A9" s="87">
        <v>4</v>
      </c>
      <c r="B9" s="92" t="s">
        <v>174</v>
      </c>
      <c r="C9" s="24">
        <v>0</v>
      </c>
      <c r="D9" s="93">
        <v>0</v>
      </c>
      <c r="E9" s="93">
        <v>0.4</v>
      </c>
      <c r="F9" s="93">
        <f t="shared" si="1"/>
        <v>0.4</v>
      </c>
      <c r="G9" s="130">
        <v>-214</v>
      </c>
      <c r="H9" s="93">
        <v>350</v>
      </c>
      <c r="I9" s="167">
        <f t="shared" si="2"/>
        <v>0.1142857142857143</v>
      </c>
      <c r="J9" s="96">
        <v>0.977</v>
      </c>
      <c r="K9" s="96">
        <v>1</v>
      </c>
      <c r="L9" s="96">
        <f t="shared" si="0"/>
        <v>0.977</v>
      </c>
    </row>
    <row r="10" spans="1:12" ht="12.75">
      <c r="A10" s="87">
        <v>5</v>
      </c>
      <c r="B10" s="92" t="s">
        <v>175</v>
      </c>
      <c r="C10" s="24">
        <v>0</v>
      </c>
      <c r="D10" s="93">
        <v>1.8</v>
      </c>
      <c r="E10" s="93">
        <v>18.4</v>
      </c>
      <c r="F10" s="93">
        <f t="shared" si="1"/>
        <v>16.599999999999998</v>
      </c>
      <c r="G10" s="130">
        <v>0</v>
      </c>
      <c r="H10" s="93">
        <v>4529</v>
      </c>
      <c r="I10" s="167">
        <f t="shared" si="2"/>
        <v>0.3665268271141532</v>
      </c>
      <c r="J10" s="96">
        <v>0.927</v>
      </c>
      <c r="K10" s="96">
        <v>1</v>
      </c>
      <c r="L10" s="96">
        <f t="shared" si="0"/>
        <v>0.927</v>
      </c>
    </row>
    <row r="11" spans="1:12" ht="12.75">
      <c r="A11" s="87">
        <v>6</v>
      </c>
      <c r="B11" s="92" t="s">
        <v>176</v>
      </c>
      <c r="C11" s="24">
        <v>0</v>
      </c>
      <c r="D11" s="93">
        <v>3.9</v>
      </c>
      <c r="E11" s="93">
        <v>2.5</v>
      </c>
      <c r="F11" s="93">
        <f t="shared" si="1"/>
        <v>-1.4</v>
      </c>
      <c r="G11" s="130">
        <v>-101</v>
      </c>
      <c r="H11" s="93">
        <v>343</v>
      </c>
      <c r="I11" s="167">
        <f t="shared" si="2"/>
        <v>-0.4081632653061224</v>
      </c>
      <c r="J11" s="96">
        <v>1</v>
      </c>
      <c r="K11" s="96">
        <v>1</v>
      </c>
      <c r="L11" s="96">
        <f t="shared" si="0"/>
        <v>1</v>
      </c>
    </row>
    <row r="12" spans="1:12" ht="12.75">
      <c r="A12" s="87">
        <v>7</v>
      </c>
      <c r="B12" s="92" t="s">
        <v>177</v>
      </c>
      <c r="C12" s="24">
        <v>0</v>
      </c>
      <c r="D12" s="93">
        <v>1.1</v>
      </c>
      <c r="E12" s="93">
        <v>4.9</v>
      </c>
      <c r="F12" s="93">
        <f t="shared" si="1"/>
        <v>3.8000000000000003</v>
      </c>
      <c r="G12" s="130">
        <v>-85</v>
      </c>
      <c r="H12" s="93">
        <v>407</v>
      </c>
      <c r="I12" s="167">
        <f t="shared" si="2"/>
        <v>0.9336609336609337</v>
      </c>
      <c r="J12" s="96">
        <v>0.813</v>
      </c>
      <c r="K12" s="96">
        <v>1</v>
      </c>
      <c r="L12" s="96">
        <f t="shared" si="0"/>
        <v>0.813</v>
      </c>
    </row>
    <row r="13" spans="1:12" ht="12.75">
      <c r="A13" s="87">
        <v>8</v>
      </c>
      <c r="B13" s="92" t="s">
        <v>184</v>
      </c>
      <c r="C13" s="24">
        <v>0</v>
      </c>
      <c r="D13" s="93">
        <v>0</v>
      </c>
      <c r="E13" s="93">
        <v>1.9</v>
      </c>
      <c r="F13" s="93">
        <f t="shared" si="1"/>
        <v>1.9</v>
      </c>
      <c r="G13" s="130">
        <v>0</v>
      </c>
      <c r="H13" s="93">
        <v>416.4</v>
      </c>
      <c r="I13" s="167">
        <f t="shared" si="2"/>
        <v>0.4562920268972142</v>
      </c>
      <c r="J13" s="96">
        <v>0.909</v>
      </c>
      <c r="K13" s="96">
        <v>1</v>
      </c>
      <c r="L13" s="96">
        <f t="shared" si="0"/>
        <v>0.909</v>
      </c>
    </row>
    <row r="14" spans="1:12" ht="12.75">
      <c r="A14" s="87">
        <v>9</v>
      </c>
      <c r="B14" s="92" t="s">
        <v>179</v>
      </c>
      <c r="C14" s="24">
        <v>0</v>
      </c>
      <c r="D14" s="93">
        <v>3.4</v>
      </c>
      <c r="E14" s="93">
        <v>2.7</v>
      </c>
      <c r="F14" s="93">
        <f t="shared" si="1"/>
        <v>-0.6999999999999997</v>
      </c>
      <c r="G14" s="130">
        <v>-138</v>
      </c>
      <c r="H14" s="93">
        <v>817</v>
      </c>
      <c r="I14" s="167">
        <f t="shared" si="2"/>
        <v>-0.08567931456548344</v>
      </c>
      <c r="J14" s="96">
        <v>1</v>
      </c>
      <c r="K14" s="96">
        <v>1</v>
      </c>
      <c r="L14" s="96">
        <f t="shared" si="0"/>
        <v>1</v>
      </c>
    </row>
    <row r="15" spans="1:12" ht="12.75">
      <c r="A15" s="87">
        <v>10</v>
      </c>
      <c r="B15" s="92" t="s">
        <v>180</v>
      </c>
      <c r="C15" s="24">
        <v>0</v>
      </c>
      <c r="D15" s="93">
        <v>2</v>
      </c>
      <c r="E15" s="93">
        <v>8</v>
      </c>
      <c r="F15" s="93">
        <f t="shared" si="1"/>
        <v>6</v>
      </c>
      <c r="G15" s="130">
        <v>-62</v>
      </c>
      <c r="H15" s="93">
        <v>758</v>
      </c>
      <c r="I15" s="167">
        <f t="shared" si="2"/>
        <v>0.79155672823219</v>
      </c>
      <c r="J15" s="96">
        <v>0.842</v>
      </c>
      <c r="K15" s="96">
        <v>1</v>
      </c>
      <c r="L15" s="96">
        <f t="shared" si="0"/>
        <v>0.842</v>
      </c>
    </row>
    <row r="16" spans="1:12" ht="12.75">
      <c r="A16" s="87">
        <v>11</v>
      </c>
      <c r="B16" s="92" t="s">
        <v>181</v>
      </c>
      <c r="C16" s="24">
        <v>0</v>
      </c>
      <c r="D16" s="93">
        <v>0.6</v>
      </c>
      <c r="E16" s="93">
        <v>1.7</v>
      </c>
      <c r="F16" s="93">
        <f t="shared" si="1"/>
        <v>1.1</v>
      </c>
      <c r="G16" s="130">
        <v>-423</v>
      </c>
      <c r="H16" s="93">
        <v>444</v>
      </c>
      <c r="I16" s="167">
        <f t="shared" si="2"/>
        <v>0.24774774774774777</v>
      </c>
      <c r="J16" s="96">
        <v>0.95</v>
      </c>
      <c r="K16" s="96">
        <v>1</v>
      </c>
      <c r="L16" s="96">
        <f t="shared" si="0"/>
        <v>0.95</v>
      </c>
    </row>
    <row r="17" spans="1:12" ht="12.75">
      <c r="A17" s="87">
        <v>12</v>
      </c>
      <c r="B17" s="92" t="s">
        <v>182</v>
      </c>
      <c r="C17" s="24">
        <v>0</v>
      </c>
      <c r="D17" s="93">
        <v>2.8</v>
      </c>
      <c r="E17" s="93">
        <v>5.4</v>
      </c>
      <c r="F17" s="93">
        <f t="shared" si="1"/>
        <v>2.6000000000000005</v>
      </c>
      <c r="G17" s="130">
        <v>-286</v>
      </c>
      <c r="H17" s="93">
        <v>568</v>
      </c>
      <c r="I17" s="167">
        <f t="shared" si="2"/>
        <v>0.4577464788732395</v>
      </c>
      <c r="J17" s="96">
        <v>0.906</v>
      </c>
      <c r="K17" s="96">
        <v>1</v>
      </c>
      <c r="L17" s="96">
        <f t="shared" si="0"/>
        <v>0.906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20.8</v>
      </c>
      <c r="E30" s="93">
        <f t="shared" si="3"/>
        <v>52</v>
      </c>
      <c r="F30" s="93">
        <f t="shared" si="3"/>
        <v>31.200000000000003</v>
      </c>
      <c r="G30" s="93">
        <f t="shared" si="3"/>
        <v>-1232.7</v>
      </c>
      <c r="H30" s="93">
        <f t="shared" si="3"/>
        <v>10280.4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100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101</v>
      </c>
      <c r="C4" s="172" t="s">
        <v>102</v>
      </c>
      <c r="D4" s="172" t="s">
        <v>221</v>
      </c>
      <c r="E4" s="172" t="s">
        <v>222</v>
      </c>
      <c r="F4" s="172" t="s">
        <v>103</v>
      </c>
      <c r="G4" s="172" t="s">
        <v>98</v>
      </c>
      <c r="H4" s="172" t="s">
        <v>99</v>
      </c>
      <c r="I4" s="172" t="s">
        <v>5</v>
      </c>
      <c r="J4" s="176" t="s">
        <v>6</v>
      </c>
    </row>
    <row r="5" spans="1:10" ht="13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51" customHeight="1">
      <c r="A6" s="171"/>
      <c r="B6" s="174"/>
      <c r="C6" s="8" t="s">
        <v>75</v>
      </c>
      <c r="D6" s="8" t="s">
        <v>75</v>
      </c>
      <c r="E6" s="8" t="s">
        <v>75</v>
      </c>
      <c r="F6" s="8" t="s">
        <v>27</v>
      </c>
      <c r="G6" s="8" t="s">
        <v>141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171</v>
      </c>
      <c r="C8" s="93">
        <v>1809.6</v>
      </c>
      <c r="D8" s="93">
        <v>828</v>
      </c>
      <c r="E8" s="97">
        <v>19</v>
      </c>
      <c r="F8" s="97">
        <f>D8+E8</f>
        <v>847</v>
      </c>
      <c r="G8" s="94">
        <f aca="true" t="shared" si="0" ref="G8:G19">C8/(C8+F8)*100</f>
        <v>68.11714221184974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187</v>
      </c>
      <c r="C9" s="93">
        <v>1234.9</v>
      </c>
      <c r="D9" s="93">
        <v>567.2</v>
      </c>
      <c r="E9" s="97">
        <v>676.1</v>
      </c>
      <c r="F9" s="97">
        <f aca="true" t="shared" si="2" ref="F9:F19">D9+E9</f>
        <v>1243.3000000000002</v>
      </c>
      <c r="G9" s="94">
        <f t="shared" si="0"/>
        <v>49.830522153175686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173</v>
      </c>
      <c r="C10" s="93">
        <v>1145.3</v>
      </c>
      <c r="D10" s="93">
        <v>306</v>
      </c>
      <c r="E10" s="97">
        <v>81</v>
      </c>
      <c r="F10" s="97">
        <f t="shared" si="2"/>
        <v>387</v>
      </c>
      <c r="G10" s="94">
        <f t="shared" si="0"/>
        <v>74.74384911570841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174</v>
      </c>
      <c r="C11" s="93">
        <v>1134.2</v>
      </c>
      <c r="D11" s="93">
        <v>379</v>
      </c>
      <c r="E11" s="97">
        <v>407</v>
      </c>
      <c r="F11" s="97">
        <f t="shared" si="2"/>
        <v>786</v>
      </c>
      <c r="G11" s="94">
        <f t="shared" si="0"/>
        <v>59.06676387876263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175</v>
      </c>
      <c r="C12" s="93">
        <v>2664.8</v>
      </c>
      <c r="D12" s="93">
        <v>6145</v>
      </c>
      <c r="E12" s="97">
        <v>1508.1</v>
      </c>
      <c r="F12" s="97">
        <f t="shared" si="2"/>
        <v>7653.1</v>
      </c>
      <c r="G12" s="94">
        <f t="shared" si="0"/>
        <v>25.8269609125888</v>
      </c>
      <c r="H12" s="96">
        <v>0.406</v>
      </c>
      <c r="I12" s="96">
        <v>1.2</v>
      </c>
      <c r="J12" s="96">
        <f t="shared" si="1"/>
        <v>0.4872</v>
      </c>
    </row>
    <row r="13" spans="1:10" ht="12.75">
      <c r="A13" s="87">
        <v>6</v>
      </c>
      <c r="B13" s="92" t="s">
        <v>176</v>
      </c>
      <c r="C13" s="93">
        <v>1746.1</v>
      </c>
      <c r="D13" s="93">
        <v>392</v>
      </c>
      <c r="E13" s="97">
        <v>105.4</v>
      </c>
      <c r="F13" s="97">
        <f t="shared" si="2"/>
        <v>497.4</v>
      </c>
      <c r="G13" s="94">
        <f t="shared" si="0"/>
        <v>77.82928459995541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177</v>
      </c>
      <c r="C14" s="93">
        <v>1561</v>
      </c>
      <c r="D14" s="93">
        <v>538</v>
      </c>
      <c r="E14" s="97">
        <v>54.5</v>
      </c>
      <c r="F14" s="97">
        <f t="shared" si="2"/>
        <v>592.5</v>
      </c>
      <c r="G14" s="94">
        <f t="shared" si="0"/>
        <v>72.48664964012073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184</v>
      </c>
      <c r="C15" s="93">
        <v>857.6</v>
      </c>
      <c r="D15" s="93">
        <v>449.3</v>
      </c>
      <c r="E15" s="97">
        <v>45.4</v>
      </c>
      <c r="F15" s="97">
        <f t="shared" si="2"/>
        <v>494.7</v>
      </c>
      <c r="G15" s="94">
        <f t="shared" si="0"/>
        <v>63.41788064778526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179</v>
      </c>
      <c r="C16" s="93">
        <v>2749.4</v>
      </c>
      <c r="D16" s="93">
        <v>949</v>
      </c>
      <c r="E16" s="97">
        <v>1090.6</v>
      </c>
      <c r="F16" s="97">
        <f t="shared" si="2"/>
        <v>2039.6</v>
      </c>
      <c r="G16" s="94">
        <f t="shared" si="0"/>
        <v>57.410732929630406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180</v>
      </c>
      <c r="C17" s="93">
        <v>4093.8</v>
      </c>
      <c r="D17" s="93">
        <v>788</v>
      </c>
      <c r="E17" s="97">
        <v>876.1</v>
      </c>
      <c r="F17" s="97">
        <f t="shared" si="2"/>
        <v>1664.1</v>
      </c>
      <c r="G17" s="94">
        <f t="shared" si="0"/>
        <v>71.0988381180639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181</v>
      </c>
      <c r="C18" s="93">
        <v>1559.1</v>
      </c>
      <c r="D18" s="93">
        <v>495.4</v>
      </c>
      <c r="E18" s="97">
        <v>1075</v>
      </c>
      <c r="F18" s="97">
        <f t="shared" si="2"/>
        <v>1570.4</v>
      </c>
      <c r="G18" s="94">
        <f t="shared" si="0"/>
        <v>49.81945997763221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182</v>
      </c>
      <c r="C19" s="93">
        <v>1734.8</v>
      </c>
      <c r="D19" s="93">
        <v>584.8</v>
      </c>
      <c r="E19" s="97">
        <v>589.6</v>
      </c>
      <c r="F19" s="97">
        <f t="shared" si="2"/>
        <v>1174.4</v>
      </c>
      <c r="G19" s="94">
        <f t="shared" si="0"/>
        <v>59.63151381823182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53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77</v>
      </c>
      <c r="B32" s="170"/>
      <c r="C32" s="93">
        <f>SUM(C8:C31)</f>
        <v>22290.6</v>
      </c>
      <c r="D32" s="93">
        <f>SUM(D8:D31)</f>
        <v>12421.699999999999</v>
      </c>
      <c r="E32" s="93">
        <f>SUM(E8:E31)</f>
        <v>6527.8</v>
      </c>
      <c r="F32" s="93">
        <f>SUM(F8:F31)</f>
        <v>18949.500000000004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3" sqref="J13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46.25" customHeight="1">
      <c r="A3" s="171" t="s">
        <v>3</v>
      </c>
      <c r="B3" s="178" t="s">
        <v>101</v>
      </c>
      <c r="C3" s="26" t="s">
        <v>196</v>
      </c>
      <c r="D3" s="25" t="s">
        <v>125</v>
      </c>
      <c r="E3" s="54" t="s">
        <v>105</v>
      </c>
      <c r="F3" s="26" t="s">
        <v>195</v>
      </c>
      <c r="G3" s="79" t="s">
        <v>126</v>
      </c>
      <c r="H3" s="54" t="s">
        <v>192</v>
      </c>
      <c r="I3" s="22" t="s">
        <v>24</v>
      </c>
      <c r="J3" s="172" t="s">
        <v>79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89</v>
      </c>
      <c r="D4" s="8" t="s">
        <v>152</v>
      </c>
      <c r="E4" s="8" t="s">
        <v>67</v>
      </c>
      <c r="F4" s="26" t="s">
        <v>7</v>
      </c>
      <c r="G4" s="8" t="s">
        <v>152</v>
      </c>
      <c r="H4" s="49" t="s">
        <v>54</v>
      </c>
      <c r="I4" s="76" t="s">
        <v>90</v>
      </c>
      <c r="J4" s="174"/>
      <c r="K4" s="174"/>
      <c r="L4" s="82" t="s">
        <v>91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92</v>
      </c>
      <c r="F5" s="26" t="s">
        <v>93</v>
      </c>
      <c r="G5" s="22" t="s">
        <v>94</v>
      </c>
      <c r="H5" s="49" t="s">
        <v>55</v>
      </c>
      <c r="I5" s="22" t="s">
        <v>88</v>
      </c>
      <c r="J5" s="26" t="s">
        <v>95</v>
      </c>
      <c r="K5" s="26" t="s">
        <v>96</v>
      </c>
      <c r="L5" s="82" t="s">
        <v>97</v>
      </c>
    </row>
    <row r="6" spans="1:12" ht="12.75">
      <c r="A6" s="87">
        <v>1</v>
      </c>
      <c r="B6" s="92" t="s">
        <v>171</v>
      </c>
      <c r="C6" s="93">
        <v>267.7</v>
      </c>
      <c r="D6" s="93">
        <v>7.7</v>
      </c>
      <c r="E6" s="99">
        <f aca="true" t="shared" si="0" ref="E6:E17">C6-D6</f>
        <v>260</v>
      </c>
      <c r="F6" s="97">
        <v>3444.7</v>
      </c>
      <c r="G6" s="97">
        <v>363.6</v>
      </c>
      <c r="H6" s="99">
        <f aca="true" t="shared" si="1" ref="H6:H17">F6-G6</f>
        <v>3081.1</v>
      </c>
      <c r="I6" s="102">
        <f aca="true" t="shared" si="2" ref="I6:I17">E6/H6*100</f>
        <v>8.438544675602868</v>
      </c>
      <c r="J6" s="104">
        <v>0.344</v>
      </c>
      <c r="K6" s="103">
        <v>0.5</v>
      </c>
      <c r="L6" s="103">
        <f aca="true" t="shared" si="3" ref="L6:L17">J6*K6</f>
        <v>0.172</v>
      </c>
    </row>
    <row r="7" spans="1:12" ht="12.75">
      <c r="A7" s="87">
        <v>2</v>
      </c>
      <c r="B7" s="92" t="s">
        <v>187</v>
      </c>
      <c r="C7" s="93">
        <v>767.5</v>
      </c>
      <c r="D7" s="93">
        <v>748.9</v>
      </c>
      <c r="E7" s="99">
        <f t="shared" si="0"/>
        <v>18.600000000000023</v>
      </c>
      <c r="F7" s="97">
        <v>4076.3</v>
      </c>
      <c r="G7" s="97">
        <v>2199.2</v>
      </c>
      <c r="H7" s="99">
        <f t="shared" si="1"/>
        <v>1877.1000000000004</v>
      </c>
      <c r="I7" s="102">
        <f t="shared" si="2"/>
        <v>0.9908902029726716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173</v>
      </c>
      <c r="C8" s="93">
        <v>29.2</v>
      </c>
      <c r="D8" s="93">
        <v>0</v>
      </c>
      <c r="E8" s="99">
        <f t="shared" si="0"/>
        <v>29.2</v>
      </c>
      <c r="F8" s="97">
        <v>1707.7</v>
      </c>
      <c r="G8" s="97">
        <v>175</v>
      </c>
      <c r="H8" s="99">
        <f t="shared" si="1"/>
        <v>1532.7</v>
      </c>
      <c r="I8" s="102">
        <f t="shared" si="2"/>
        <v>1.9051347295622103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174</v>
      </c>
      <c r="C9" s="93">
        <v>32</v>
      </c>
      <c r="D9" s="93">
        <v>12</v>
      </c>
      <c r="E9" s="99">
        <f t="shared" si="0"/>
        <v>20</v>
      </c>
      <c r="F9" s="97">
        <v>2291.5</v>
      </c>
      <c r="G9" s="97">
        <v>698.3</v>
      </c>
      <c r="H9" s="99">
        <f t="shared" si="1"/>
        <v>1593.2</v>
      </c>
      <c r="I9" s="102">
        <f t="shared" si="2"/>
        <v>1.2553351744915893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175</v>
      </c>
      <c r="C10" s="93">
        <v>2552.1</v>
      </c>
      <c r="D10" s="93">
        <v>2389</v>
      </c>
      <c r="E10" s="99">
        <f t="shared" si="0"/>
        <v>163.0999999999999</v>
      </c>
      <c r="F10" s="97">
        <v>14845.2</v>
      </c>
      <c r="G10" s="97">
        <v>5358.2</v>
      </c>
      <c r="H10" s="99">
        <f t="shared" si="1"/>
        <v>9487</v>
      </c>
      <c r="I10" s="102">
        <f t="shared" si="2"/>
        <v>1.7191946874670592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176</v>
      </c>
      <c r="C11" s="93">
        <v>0.6</v>
      </c>
      <c r="D11" s="93">
        <v>0</v>
      </c>
      <c r="E11" s="99">
        <f t="shared" si="0"/>
        <v>0.6</v>
      </c>
      <c r="F11" s="97">
        <v>3088.3</v>
      </c>
      <c r="G11" s="97">
        <v>615.5</v>
      </c>
      <c r="H11" s="99">
        <f t="shared" si="1"/>
        <v>2472.8</v>
      </c>
      <c r="I11" s="102">
        <f t="shared" si="2"/>
        <v>0.02426399223552248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177</v>
      </c>
      <c r="C12" s="93">
        <v>3004.5</v>
      </c>
      <c r="D12" s="93">
        <v>2698.5</v>
      </c>
      <c r="E12" s="99">
        <f t="shared" si="0"/>
        <v>306</v>
      </c>
      <c r="F12" s="97">
        <v>5447.9</v>
      </c>
      <c r="G12" s="97">
        <v>3063.1</v>
      </c>
      <c r="H12" s="99">
        <f t="shared" si="1"/>
        <v>2384.7999999999997</v>
      </c>
      <c r="I12" s="102">
        <f t="shared" si="2"/>
        <v>12.831264676283126</v>
      </c>
      <c r="J12" s="104">
        <v>0.783</v>
      </c>
      <c r="K12" s="103">
        <v>0.5</v>
      </c>
      <c r="L12" s="103">
        <f t="shared" si="3"/>
        <v>0.3915</v>
      </c>
    </row>
    <row r="13" spans="1:12" ht="12.75">
      <c r="A13" s="87">
        <v>8</v>
      </c>
      <c r="B13" s="92" t="s">
        <v>184</v>
      </c>
      <c r="C13" s="93">
        <v>108.7</v>
      </c>
      <c r="D13" s="93">
        <v>45</v>
      </c>
      <c r="E13" s="99">
        <f t="shared" si="0"/>
        <v>63.7</v>
      </c>
      <c r="F13" s="97">
        <v>1924.9</v>
      </c>
      <c r="G13" s="97">
        <v>362</v>
      </c>
      <c r="H13" s="99">
        <f t="shared" si="1"/>
        <v>1562.9</v>
      </c>
      <c r="I13" s="102">
        <f t="shared" si="2"/>
        <v>4.075756606308785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179</v>
      </c>
      <c r="C14" s="93">
        <v>160.1</v>
      </c>
      <c r="D14" s="93">
        <v>147.3</v>
      </c>
      <c r="E14" s="99">
        <f t="shared" si="0"/>
        <v>12.799999999999983</v>
      </c>
      <c r="F14" s="97">
        <v>6835.3</v>
      </c>
      <c r="G14" s="97">
        <v>2686.1</v>
      </c>
      <c r="H14" s="99">
        <f t="shared" si="1"/>
        <v>4149.200000000001</v>
      </c>
      <c r="I14" s="102">
        <f t="shared" si="2"/>
        <v>0.30849320350910975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180</v>
      </c>
      <c r="C15" s="93">
        <v>1419.5</v>
      </c>
      <c r="D15" s="93">
        <v>23.2</v>
      </c>
      <c r="E15" s="99">
        <f t="shared" si="0"/>
        <v>1396.3</v>
      </c>
      <c r="F15" s="97">
        <v>7000.2</v>
      </c>
      <c r="G15" s="97">
        <v>1945</v>
      </c>
      <c r="H15" s="99">
        <f t="shared" si="1"/>
        <v>5055.2</v>
      </c>
      <c r="I15" s="102">
        <f t="shared" si="2"/>
        <v>27.621063459408134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181</v>
      </c>
      <c r="C16" s="93">
        <v>128</v>
      </c>
      <c r="D16" s="93">
        <v>72.2</v>
      </c>
      <c r="E16" s="99">
        <f t="shared" si="0"/>
        <v>55.8</v>
      </c>
      <c r="F16" s="97">
        <v>4190.5</v>
      </c>
      <c r="G16" s="97">
        <v>2028.3</v>
      </c>
      <c r="H16" s="99">
        <f t="shared" si="1"/>
        <v>2162.2</v>
      </c>
      <c r="I16" s="102">
        <f t="shared" si="2"/>
        <v>2.580704837665341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182</v>
      </c>
      <c r="C17" s="93">
        <v>40.9</v>
      </c>
      <c r="D17" s="93">
        <v>0</v>
      </c>
      <c r="E17" s="99">
        <f t="shared" si="0"/>
        <v>40.9</v>
      </c>
      <c r="F17" s="97">
        <v>4553.1</v>
      </c>
      <c r="G17" s="97">
        <v>1976.6</v>
      </c>
      <c r="H17" s="99">
        <f t="shared" si="1"/>
        <v>2576.5000000000005</v>
      </c>
      <c r="I17" s="102">
        <f t="shared" si="2"/>
        <v>1.5874248010867453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64</v>
      </c>
      <c r="B30" s="170"/>
      <c r="C30" s="93">
        <f aca="true" t="shared" si="4" ref="C30:H30">SUM(C6:C29)</f>
        <v>8510.800000000001</v>
      </c>
      <c r="D30" s="93">
        <f t="shared" si="4"/>
        <v>6143.8</v>
      </c>
      <c r="E30" s="100">
        <f t="shared" si="4"/>
        <v>2367.0000000000005</v>
      </c>
      <c r="F30" s="100">
        <f t="shared" si="4"/>
        <v>59405.6</v>
      </c>
      <c r="G30" s="100">
        <f t="shared" si="4"/>
        <v>21470.899999999998</v>
      </c>
      <c r="H30" s="101">
        <f t="shared" si="4"/>
        <v>37934.7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186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73.25" customHeight="1">
      <c r="A3" s="171" t="s">
        <v>3</v>
      </c>
      <c r="B3" s="172" t="s">
        <v>101</v>
      </c>
      <c r="C3" s="54" t="s">
        <v>108</v>
      </c>
      <c r="D3" s="54" t="s">
        <v>127</v>
      </c>
      <c r="E3" s="22" t="s">
        <v>109</v>
      </c>
      <c r="F3" s="54" t="s">
        <v>110</v>
      </c>
      <c r="G3" s="54" t="s">
        <v>111</v>
      </c>
      <c r="H3" s="26" t="s">
        <v>214</v>
      </c>
      <c r="I3" s="79" t="s">
        <v>128</v>
      </c>
      <c r="J3" s="54" t="s">
        <v>129</v>
      </c>
      <c r="K3" s="5" t="s">
        <v>82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112</v>
      </c>
      <c r="E4" s="8" t="s">
        <v>152</v>
      </c>
      <c r="F4" s="8" t="s">
        <v>26</v>
      </c>
      <c r="G4" s="8" t="s">
        <v>26</v>
      </c>
      <c r="H4" s="26" t="s">
        <v>7</v>
      </c>
      <c r="I4" s="8" t="s">
        <v>152</v>
      </c>
      <c r="J4" s="80" t="s">
        <v>83</v>
      </c>
      <c r="K4" s="73" t="s">
        <v>84</v>
      </c>
      <c r="L4" s="174"/>
      <c r="M4" s="174"/>
      <c r="N4" s="77" t="s">
        <v>85</v>
      </c>
    </row>
    <row r="5" spans="1:14" ht="12" customHeight="1">
      <c r="A5" s="30">
        <v>1</v>
      </c>
      <c r="B5" s="26">
        <v>2</v>
      </c>
      <c r="C5" s="26" t="s">
        <v>86</v>
      </c>
      <c r="D5" s="26" t="s">
        <v>87</v>
      </c>
      <c r="E5" s="48">
        <v>5</v>
      </c>
      <c r="F5" s="8">
        <v>6</v>
      </c>
      <c r="G5" s="48">
        <v>7</v>
      </c>
      <c r="H5" s="26" t="s">
        <v>55</v>
      </c>
      <c r="I5" s="22" t="s">
        <v>88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171</v>
      </c>
      <c r="C6" s="98">
        <v>1803.7</v>
      </c>
      <c r="D6" s="98">
        <v>80.2</v>
      </c>
      <c r="E6" s="98">
        <f>C6-D6</f>
        <v>1723.5</v>
      </c>
      <c r="F6" s="112">
        <v>0</v>
      </c>
      <c r="G6" s="113">
        <v>0</v>
      </c>
      <c r="H6" s="97">
        <v>3444.7</v>
      </c>
      <c r="I6" s="97">
        <v>363.6</v>
      </c>
      <c r="J6" s="113">
        <f aca="true" t="shared" si="0" ref="J6:J17">H6-I6</f>
        <v>3081.1</v>
      </c>
      <c r="K6" s="110">
        <f aca="true" t="shared" si="1" ref="K6:K17">(E6+F6+G6)/J6*100</f>
        <v>55.93781441692902</v>
      </c>
      <c r="L6" s="104">
        <v>0.281</v>
      </c>
      <c r="M6" s="103">
        <v>1.5</v>
      </c>
      <c r="N6" s="103">
        <f aca="true" t="shared" si="2" ref="N6:N17">L6*M6</f>
        <v>0.42150000000000004</v>
      </c>
    </row>
    <row r="7" spans="1:14" ht="12.75">
      <c r="A7" s="87">
        <v>2</v>
      </c>
      <c r="B7" s="92" t="s">
        <v>187</v>
      </c>
      <c r="C7" s="98">
        <v>1025.7</v>
      </c>
      <c r="D7" s="98">
        <v>32.1</v>
      </c>
      <c r="E7" s="98">
        <f aca="true" t="shared" si="3" ref="E7:E17">C7-D7</f>
        <v>993.6</v>
      </c>
      <c r="F7" s="112">
        <v>0</v>
      </c>
      <c r="G7" s="113">
        <v>1260.1</v>
      </c>
      <c r="H7" s="97">
        <v>4076.3</v>
      </c>
      <c r="I7" s="97">
        <v>2199.2</v>
      </c>
      <c r="J7" s="113">
        <f t="shared" si="0"/>
        <v>1877.1000000000004</v>
      </c>
      <c r="K7" s="110">
        <f t="shared" si="1"/>
        <v>120.06286292685522</v>
      </c>
      <c r="L7" s="104">
        <v>0</v>
      </c>
      <c r="M7" s="103">
        <v>1.5</v>
      </c>
      <c r="N7" s="103">
        <f t="shared" si="2"/>
        <v>0</v>
      </c>
    </row>
    <row r="8" spans="1:14" ht="12.75">
      <c r="A8" s="87">
        <v>3</v>
      </c>
      <c r="B8" s="92" t="s">
        <v>173</v>
      </c>
      <c r="C8" s="114">
        <v>952.8</v>
      </c>
      <c r="D8" s="98">
        <v>32</v>
      </c>
      <c r="E8" s="98">
        <f t="shared" si="3"/>
        <v>920.8</v>
      </c>
      <c r="F8" s="112">
        <v>0</v>
      </c>
      <c r="G8" s="101">
        <v>0</v>
      </c>
      <c r="H8" s="97">
        <v>1707.7</v>
      </c>
      <c r="I8" s="97">
        <v>175</v>
      </c>
      <c r="J8" s="113">
        <f t="shared" si="0"/>
        <v>1532.7</v>
      </c>
      <c r="K8" s="110">
        <f t="shared" si="1"/>
        <v>60.07698832126312</v>
      </c>
      <c r="L8" s="104">
        <v>0.198</v>
      </c>
      <c r="M8" s="103">
        <v>1.5</v>
      </c>
      <c r="N8" s="103">
        <f t="shared" si="2"/>
        <v>0.29700000000000004</v>
      </c>
    </row>
    <row r="9" spans="1:14" ht="12.75">
      <c r="A9" s="87">
        <v>4</v>
      </c>
      <c r="B9" s="92" t="s">
        <v>174</v>
      </c>
      <c r="C9" s="98">
        <v>991.6</v>
      </c>
      <c r="D9" s="98">
        <v>32</v>
      </c>
      <c r="E9" s="98">
        <f t="shared" si="3"/>
        <v>959.6</v>
      </c>
      <c r="F9" s="112">
        <v>0</v>
      </c>
      <c r="G9" s="113">
        <v>518</v>
      </c>
      <c r="H9" s="97">
        <v>2291.5</v>
      </c>
      <c r="I9" s="97">
        <v>698.3</v>
      </c>
      <c r="J9" s="113">
        <f t="shared" si="0"/>
        <v>1593.2</v>
      </c>
      <c r="K9" s="110">
        <f t="shared" si="1"/>
        <v>92.7441626914386</v>
      </c>
      <c r="L9" s="104">
        <v>0</v>
      </c>
      <c r="M9" s="103">
        <v>1.5</v>
      </c>
      <c r="N9" s="103">
        <f t="shared" si="2"/>
        <v>0</v>
      </c>
    </row>
    <row r="10" spans="1:14" ht="12.75">
      <c r="A10" s="87">
        <v>5</v>
      </c>
      <c r="B10" s="92" t="s">
        <v>175</v>
      </c>
      <c r="C10" s="98">
        <v>1882.9</v>
      </c>
      <c r="D10" s="98">
        <v>0</v>
      </c>
      <c r="E10" s="98">
        <f t="shared" si="3"/>
        <v>1882.9</v>
      </c>
      <c r="F10" s="112">
        <v>0</v>
      </c>
      <c r="G10" s="113">
        <v>2991</v>
      </c>
      <c r="H10" s="97">
        <v>14845.2</v>
      </c>
      <c r="I10" s="97">
        <v>5358.2</v>
      </c>
      <c r="J10" s="113">
        <f t="shared" si="0"/>
        <v>9487</v>
      </c>
      <c r="K10" s="110">
        <f t="shared" si="1"/>
        <v>51.374512490776844</v>
      </c>
      <c r="L10" s="104">
        <v>0.373</v>
      </c>
      <c r="M10" s="103">
        <v>1.5</v>
      </c>
      <c r="N10" s="103">
        <f t="shared" si="2"/>
        <v>0.5595</v>
      </c>
    </row>
    <row r="11" spans="1:14" ht="12.75">
      <c r="A11" s="87">
        <v>6</v>
      </c>
      <c r="B11" s="92" t="s">
        <v>176</v>
      </c>
      <c r="C11" s="98">
        <v>1495.3</v>
      </c>
      <c r="D11" s="98">
        <v>80.2</v>
      </c>
      <c r="E11" s="98">
        <f t="shared" si="3"/>
        <v>1415.1</v>
      </c>
      <c r="F11" s="112">
        <v>0</v>
      </c>
      <c r="G11" s="113">
        <v>321</v>
      </c>
      <c r="H11" s="97">
        <v>3088.3</v>
      </c>
      <c r="I11" s="97">
        <v>615.5</v>
      </c>
      <c r="J11" s="113">
        <f t="shared" si="0"/>
        <v>2472.8</v>
      </c>
      <c r="K11" s="110">
        <f t="shared" si="1"/>
        <v>70.2078615334843</v>
      </c>
      <c r="L11" s="104">
        <v>0</v>
      </c>
      <c r="M11" s="103">
        <v>1.5</v>
      </c>
      <c r="N11" s="103">
        <f t="shared" si="2"/>
        <v>0</v>
      </c>
    </row>
    <row r="12" spans="1:14" ht="21" customHeight="1">
      <c r="A12" s="87">
        <v>7</v>
      </c>
      <c r="B12" s="92" t="s">
        <v>177</v>
      </c>
      <c r="C12" s="98">
        <v>1339</v>
      </c>
      <c r="D12" s="98">
        <v>80.2</v>
      </c>
      <c r="E12" s="98">
        <f t="shared" si="3"/>
        <v>1258.8</v>
      </c>
      <c r="F12" s="112">
        <v>0</v>
      </c>
      <c r="G12" s="98">
        <v>0</v>
      </c>
      <c r="H12" s="97">
        <v>5447.9</v>
      </c>
      <c r="I12" s="97">
        <v>3063.1</v>
      </c>
      <c r="J12" s="113">
        <f t="shared" si="0"/>
        <v>2384.7999999999997</v>
      </c>
      <c r="K12" s="110">
        <f t="shared" si="1"/>
        <v>52.78430057027843</v>
      </c>
      <c r="L12" s="104">
        <v>0.344</v>
      </c>
      <c r="M12" s="103">
        <v>1.5</v>
      </c>
      <c r="N12" s="103">
        <f t="shared" si="2"/>
        <v>0.516</v>
      </c>
    </row>
    <row r="13" spans="1:14" ht="12.75">
      <c r="A13" s="87">
        <v>8</v>
      </c>
      <c r="B13" s="92" t="s">
        <v>188</v>
      </c>
      <c r="C13" s="98">
        <v>1006.2</v>
      </c>
      <c r="D13" s="98">
        <v>32.1</v>
      </c>
      <c r="E13" s="98">
        <f t="shared" si="3"/>
        <v>974.1</v>
      </c>
      <c r="F13" s="112">
        <v>0</v>
      </c>
      <c r="G13" s="113">
        <v>0</v>
      </c>
      <c r="H13" s="97">
        <v>1924.9</v>
      </c>
      <c r="I13" s="97">
        <v>362</v>
      </c>
      <c r="J13" s="113">
        <f t="shared" si="0"/>
        <v>1562.9</v>
      </c>
      <c r="K13" s="110">
        <f t="shared" si="1"/>
        <v>62.326444430225855</v>
      </c>
      <c r="L13" s="104">
        <v>0.153</v>
      </c>
      <c r="M13" s="103">
        <v>1.5</v>
      </c>
      <c r="N13" s="103">
        <f t="shared" si="2"/>
        <v>0.22949999999999998</v>
      </c>
    </row>
    <row r="14" spans="1:14" ht="12.75">
      <c r="A14" s="87">
        <v>9</v>
      </c>
      <c r="B14" s="92" t="s">
        <v>179</v>
      </c>
      <c r="C14" s="98">
        <v>2215.1</v>
      </c>
      <c r="D14" s="98">
        <v>80.2</v>
      </c>
      <c r="E14" s="98">
        <f t="shared" si="3"/>
        <v>2134.9</v>
      </c>
      <c r="F14" s="112">
        <v>0</v>
      </c>
      <c r="G14" s="113">
        <v>2035.4</v>
      </c>
      <c r="H14" s="97">
        <v>6835.3</v>
      </c>
      <c r="I14" s="97">
        <v>2686.1</v>
      </c>
      <c r="J14" s="113">
        <f t="shared" si="0"/>
        <v>4149.200000000001</v>
      </c>
      <c r="K14" s="110">
        <f t="shared" si="1"/>
        <v>100.50853176515953</v>
      </c>
      <c r="L14" s="104">
        <v>0</v>
      </c>
      <c r="M14" s="103">
        <v>1.5</v>
      </c>
      <c r="N14" s="103">
        <f t="shared" si="2"/>
        <v>0</v>
      </c>
    </row>
    <row r="15" spans="1:14" ht="12.75">
      <c r="A15" s="87">
        <v>10</v>
      </c>
      <c r="B15" s="92" t="s">
        <v>180</v>
      </c>
      <c r="C15" s="98">
        <v>1559.4</v>
      </c>
      <c r="D15" s="98">
        <v>112.3</v>
      </c>
      <c r="E15" s="98">
        <f t="shared" si="3"/>
        <v>1447.1000000000001</v>
      </c>
      <c r="F15" s="112">
        <v>0</v>
      </c>
      <c r="G15" s="98">
        <v>1024.4</v>
      </c>
      <c r="H15" s="97">
        <v>7000.2</v>
      </c>
      <c r="I15" s="97">
        <v>1945</v>
      </c>
      <c r="J15" s="113">
        <f t="shared" si="0"/>
        <v>5055.2</v>
      </c>
      <c r="K15" s="110">
        <f t="shared" si="1"/>
        <v>48.89025162209211</v>
      </c>
      <c r="L15" s="104">
        <v>0.422</v>
      </c>
      <c r="M15" s="103">
        <v>1.5</v>
      </c>
      <c r="N15" s="103">
        <f t="shared" si="2"/>
        <v>0.633</v>
      </c>
    </row>
    <row r="16" spans="1:14" ht="12.75">
      <c r="A16" s="87">
        <v>11</v>
      </c>
      <c r="B16" s="92" t="s">
        <v>181</v>
      </c>
      <c r="C16" s="98">
        <v>1090.1</v>
      </c>
      <c r="D16" s="98">
        <v>32.1</v>
      </c>
      <c r="E16" s="98">
        <f t="shared" si="3"/>
        <v>1058</v>
      </c>
      <c r="F16" s="112">
        <v>0</v>
      </c>
      <c r="G16" s="98">
        <v>1667</v>
      </c>
      <c r="H16" s="97">
        <v>4190.5</v>
      </c>
      <c r="I16" s="97">
        <v>2028.3</v>
      </c>
      <c r="J16" s="113">
        <f t="shared" si="0"/>
        <v>2162.2</v>
      </c>
      <c r="K16" s="110">
        <f t="shared" si="1"/>
        <v>126.02904449172141</v>
      </c>
      <c r="L16" s="104">
        <v>0</v>
      </c>
      <c r="M16" s="103">
        <v>1.5</v>
      </c>
      <c r="N16" s="103">
        <f t="shared" si="2"/>
        <v>0</v>
      </c>
    </row>
    <row r="17" spans="1:14" ht="12.75">
      <c r="A17" s="87">
        <v>12</v>
      </c>
      <c r="B17" s="92" t="s">
        <v>182</v>
      </c>
      <c r="C17" s="101">
        <v>1441.1</v>
      </c>
      <c r="D17" s="98">
        <v>80.2</v>
      </c>
      <c r="E17" s="98">
        <f t="shared" si="3"/>
        <v>1360.8999999999999</v>
      </c>
      <c r="F17" s="112">
        <v>0</v>
      </c>
      <c r="G17" s="113">
        <v>1638.9</v>
      </c>
      <c r="H17" s="97">
        <v>4553.1</v>
      </c>
      <c r="I17" s="97">
        <v>1976.6</v>
      </c>
      <c r="J17" s="113">
        <f t="shared" si="0"/>
        <v>2576.5000000000005</v>
      </c>
      <c r="K17" s="110">
        <f t="shared" si="1"/>
        <v>116.42926450611293</v>
      </c>
      <c r="L17" s="104">
        <v>0</v>
      </c>
      <c r="M17" s="103">
        <v>1.5</v>
      </c>
      <c r="N17" s="103">
        <f t="shared" si="2"/>
        <v>0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77</v>
      </c>
      <c r="B30" s="170"/>
      <c r="C30" s="93">
        <f aca="true" t="shared" si="4" ref="C30:J30">SUM(C6:C29)</f>
        <v>16802.9</v>
      </c>
      <c r="D30" s="93">
        <f t="shared" si="4"/>
        <v>673.6</v>
      </c>
      <c r="E30" s="101">
        <f t="shared" si="4"/>
        <v>16129.3</v>
      </c>
      <c r="F30" s="101">
        <f t="shared" si="4"/>
        <v>0</v>
      </c>
      <c r="G30" s="100">
        <f t="shared" si="4"/>
        <v>11455.8</v>
      </c>
      <c r="H30" s="100">
        <f t="shared" si="4"/>
        <v>59405.6</v>
      </c>
      <c r="I30" s="100">
        <f t="shared" si="4"/>
        <v>21470.899999999998</v>
      </c>
      <c r="J30" s="100">
        <f t="shared" si="4"/>
        <v>37934.7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81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101</v>
      </c>
      <c r="C3" s="54" t="s">
        <v>113</v>
      </c>
      <c r="D3" s="26" t="s">
        <v>199</v>
      </c>
      <c r="E3" s="26" t="s">
        <v>220</v>
      </c>
      <c r="F3" s="22" t="s">
        <v>130</v>
      </c>
      <c r="G3" s="22" t="s">
        <v>24</v>
      </c>
      <c r="H3" s="172" t="s">
        <v>79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74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171</v>
      </c>
      <c r="C6" s="99">
        <v>0</v>
      </c>
      <c r="D6" s="97">
        <v>3444.7</v>
      </c>
      <c r="E6" s="97">
        <v>363.6</v>
      </c>
      <c r="F6" s="99">
        <f aca="true" t="shared" si="0" ref="F6:F17">D6-E6</f>
        <v>3081.1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187</v>
      </c>
      <c r="C7" s="99">
        <v>0</v>
      </c>
      <c r="D7" s="97">
        <v>4076.3</v>
      </c>
      <c r="E7" s="97">
        <v>2199.2</v>
      </c>
      <c r="F7" s="99">
        <f t="shared" si="0"/>
        <v>1877.1000000000004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173</v>
      </c>
      <c r="C8" s="101">
        <v>0</v>
      </c>
      <c r="D8" s="97">
        <v>1707.7</v>
      </c>
      <c r="E8" s="97">
        <v>175</v>
      </c>
      <c r="F8" s="99">
        <f t="shared" si="0"/>
        <v>1532.7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174</v>
      </c>
      <c r="C9" s="99">
        <v>0</v>
      </c>
      <c r="D9" s="97">
        <v>2291.5</v>
      </c>
      <c r="E9" s="97">
        <v>698.3</v>
      </c>
      <c r="F9" s="99">
        <f t="shared" si="0"/>
        <v>1593.2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175</v>
      </c>
      <c r="C10" s="99">
        <v>0</v>
      </c>
      <c r="D10" s="97">
        <v>14845.2</v>
      </c>
      <c r="E10" s="97">
        <v>5358.2</v>
      </c>
      <c r="F10" s="99">
        <f t="shared" si="0"/>
        <v>9487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176</v>
      </c>
      <c r="C11" s="99">
        <v>0</v>
      </c>
      <c r="D11" s="97">
        <v>3088.3</v>
      </c>
      <c r="E11" s="97">
        <v>615.5</v>
      </c>
      <c r="F11" s="99">
        <f t="shared" si="0"/>
        <v>2472.8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177</v>
      </c>
      <c r="C12" s="99">
        <v>0</v>
      </c>
      <c r="D12" s="97">
        <v>5447.9</v>
      </c>
      <c r="E12" s="97">
        <v>3063.1</v>
      </c>
      <c r="F12" s="99">
        <f t="shared" si="0"/>
        <v>2384.7999999999997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178</v>
      </c>
      <c r="C13" s="99">
        <v>0</v>
      </c>
      <c r="D13" s="97">
        <v>1924.9</v>
      </c>
      <c r="E13" s="97">
        <v>362</v>
      </c>
      <c r="F13" s="99">
        <f t="shared" si="0"/>
        <v>1562.9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179</v>
      </c>
      <c r="C14" s="99">
        <v>0</v>
      </c>
      <c r="D14" s="97">
        <v>6835.3</v>
      </c>
      <c r="E14" s="97">
        <v>2686.1</v>
      </c>
      <c r="F14" s="99">
        <f t="shared" si="0"/>
        <v>4149.200000000001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180</v>
      </c>
      <c r="C15" s="99">
        <v>0</v>
      </c>
      <c r="D15" s="97">
        <v>7000.2</v>
      </c>
      <c r="E15" s="97">
        <v>1945</v>
      </c>
      <c r="F15" s="99">
        <f t="shared" si="0"/>
        <v>5055.2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181</v>
      </c>
      <c r="C16" s="99">
        <v>0</v>
      </c>
      <c r="D16" s="97">
        <v>4190.5</v>
      </c>
      <c r="E16" s="97">
        <v>2028.3</v>
      </c>
      <c r="F16" s="99">
        <f t="shared" si="0"/>
        <v>2162.2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182</v>
      </c>
      <c r="C17" s="101">
        <v>0</v>
      </c>
      <c r="D17" s="97">
        <v>4553.1</v>
      </c>
      <c r="E17" s="97">
        <v>1976.6</v>
      </c>
      <c r="F17" s="99">
        <f t="shared" si="0"/>
        <v>2576.5000000000005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77</v>
      </c>
      <c r="B30" s="170"/>
      <c r="C30" s="101">
        <f>SUM(C6:C29)</f>
        <v>0</v>
      </c>
      <c r="D30" s="101">
        <f>SUM(D6:D29)</f>
        <v>59405.6</v>
      </c>
      <c r="E30" s="101">
        <f>SUM(E6:E29)</f>
        <v>21470.899999999998</v>
      </c>
      <c r="F30" s="100">
        <f>SUM(F6:F29)</f>
        <v>37934.7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17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78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101</v>
      </c>
      <c r="C3" s="54" t="s">
        <v>114</v>
      </c>
      <c r="D3" s="48" t="s">
        <v>142</v>
      </c>
      <c r="E3" s="54" t="s">
        <v>24</v>
      </c>
      <c r="F3" s="172" t="s">
        <v>79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80</v>
      </c>
      <c r="D4" s="72" t="s">
        <v>75</v>
      </c>
      <c r="E4" s="76" t="s">
        <v>76</v>
      </c>
      <c r="F4" s="174"/>
      <c r="G4" s="174"/>
      <c r="H4" s="77" t="s">
        <v>49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171</v>
      </c>
      <c r="C6" s="123">
        <v>0</v>
      </c>
      <c r="D6" s="98">
        <v>1803.7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26.25" customHeight="1">
      <c r="A7" s="87">
        <v>2</v>
      </c>
      <c r="B7" s="92" t="s">
        <v>172</v>
      </c>
      <c r="C7" s="118" t="s">
        <v>183</v>
      </c>
      <c r="D7" s="98">
        <v>1025.7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173</v>
      </c>
      <c r="C8" s="119">
        <v>0</v>
      </c>
      <c r="D8" s="114">
        <v>952.8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174</v>
      </c>
      <c r="C9" s="120">
        <v>0</v>
      </c>
      <c r="D9" s="98">
        <v>991.6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175</v>
      </c>
      <c r="C10" s="120">
        <v>0</v>
      </c>
      <c r="D10" s="98">
        <v>1882.9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176</v>
      </c>
      <c r="C11" s="120">
        <v>0</v>
      </c>
      <c r="D11" s="98">
        <v>1495.3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177</v>
      </c>
      <c r="C12" s="120">
        <v>0</v>
      </c>
      <c r="D12" s="98">
        <v>1339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178</v>
      </c>
      <c r="C13" s="120">
        <v>0</v>
      </c>
      <c r="D13" s="98">
        <v>1006.2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179</v>
      </c>
      <c r="C14" s="120">
        <v>0</v>
      </c>
      <c r="D14" s="98">
        <v>2215.1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180</v>
      </c>
      <c r="C15" s="120">
        <v>0</v>
      </c>
      <c r="D15" s="98">
        <v>1559.4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181</v>
      </c>
      <c r="C16" s="120">
        <v>0</v>
      </c>
      <c r="D16" s="98">
        <v>1090.1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182</v>
      </c>
      <c r="C17" s="119">
        <v>0</v>
      </c>
      <c r="D17" s="101">
        <v>1441.1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77</v>
      </c>
      <c r="B30" s="170"/>
      <c r="C30" s="117">
        <f>SUM(C6:C29)</f>
        <v>0</v>
      </c>
      <c r="D30" s="100">
        <f>SUM(D6:D29)</f>
        <v>16802.9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0" sqref="D20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71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72</v>
      </c>
      <c r="B3" s="178" t="s">
        <v>101</v>
      </c>
      <c r="C3" s="54" t="s">
        <v>115</v>
      </c>
      <c r="D3" s="54" t="s">
        <v>116</v>
      </c>
      <c r="E3" s="54" t="s">
        <v>24</v>
      </c>
      <c r="F3" s="172" t="s">
        <v>73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74</v>
      </c>
      <c r="D4" s="72" t="s">
        <v>75</v>
      </c>
      <c r="E4" s="73" t="s">
        <v>76</v>
      </c>
      <c r="F4" s="174"/>
      <c r="G4" s="174"/>
      <c r="H4" s="73" t="s">
        <v>49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171</v>
      </c>
      <c r="C6" s="99">
        <v>0</v>
      </c>
      <c r="D6" s="100">
        <v>165.9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189</v>
      </c>
      <c r="C7" s="99">
        <v>0</v>
      </c>
      <c r="D7" s="100">
        <v>161.9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173</v>
      </c>
      <c r="C8" s="101">
        <v>0</v>
      </c>
      <c r="D8" s="100">
        <v>106.6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174</v>
      </c>
      <c r="C9" s="99">
        <v>0</v>
      </c>
      <c r="D9" s="100">
        <v>186.4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175</v>
      </c>
      <c r="C10" s="99">
        <v>0</v>
      </c>
      <c r="D10" s="100">
        <v>593.4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176</v>
      </c>
      <c r="C11" s="99">
        <v>0</v>
      </c>
      <c r="D11" s="100">
        <v>334.8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177</v>
      </c>
      <c r="C12" s="99">
        <v>0</v>
      </c>
      <c r="D12" s="100">
        <v>252.4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184</v>
      </c>
      <c r="C13" s="99">
        <v>0</v>
      </c>
      <c r="D13" s="100">
        <v>93.3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179</v>
      </c>
      <c r="C14" s="99">
        <v>0</v>
      </c>
      <c r="D14" s="100">
        <v>759.9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180</v>
      </c>
      <c r="C15" s="99">
        <v>0</v>
      </c>
      <c r="D15" s="114">
        <v>444.1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181</v>
      </c>
      <c r="C16" s="99">
        <v>0</v>
      </c>
      <c r="D16" s="114">
        <v>257.2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182</v>
      </c>
      <c r="C17" s="101">
        <v>0</v>
      </c>
      <c r="D17" s="100">
        <v>215.8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77</v>
      </c>
      <c r="B30" s="170"/>
      <c r="C30" s="101">
        <f>SUM(C6:C29)</f>
        <v>0</v>
      </c>
      <c r="D30" s="100">
        <f>SUM(D6:D29)</f>
        <v>3571.7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101</v>
      </c>
      <c r="C3" s="36" t="s">
        <v>65</v>
      </c>
      <c r="D3" s="22" t="s">
        <v>143</v>
      </c>
      <c r="E3" s="22" t="s">
        <v>118</v>
      </c>
      <c r="F3" s="26" t="s">
        <v>215</v>
      </c>
      <c r="G3" s="26" t="s">
        <v>216</v>
      </c>
      <c r="H3" s="26" t="s">
        <v>217</v>
      </c>
      <c r="I3" s="54" t="s">
        <v>131</v>
      </c>
      <c r="J3" s="54" t="s">
        <v>24</v>
      </c>
      <c r="K3" s="172" t="s">
        <v>66</v>
      </c>
      <c r="L3" s="172" t="s">
        <v>5</v>
      </c>
      <c r="M3" s="23" t="s">
        <v>6</v>
      </c>
    </row>
    <row r="4" spans="1:13" ht="66.75" customHeight="1">
      <c r="A4" s="171"/>
      <c r="B4" s="178"/>
      <c r="C4" s="33" t="s">
        <v>22</v>
      </c>
      <c r="D4" s="8" t="s">
        <v>22</v>
      </c>
      <c r="E4" s="8" t="s">
        <v>67</v>
      </c>
      <c r="F4" s="8" t="s">
        <v>26</v>
      </c>
      <c r="G4" s="8" t="s">
        <v>26</v>
      </c>
      <c r="H4" s="8" t="s">
        <v>26</v>
      </c>
      <c r="I4" s="64" t="s">
        <v>68</v>
      </c>
      <c r="J4" s="54" t="s">
        <v>69</v>
      </c>
      <c r="K4" s="174"/>
      <c r="L4" s="174"/>
      <c r="M4" s="65" t="s">
        <v>70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171</v>
      </c>
      <c r="C6" s="166">
        <v>0</v>
      </c>
      <c r="D6" s="130">
        <v>0</v>
      </c>
      <c r="E6" s="113">
        <f aca="true" t="shared" si="0" ref="E6:E17">C6-D6</f>
        <v>0</v>
      </c>
      <c r="F6" s="97">
        <v>3001.2</v>
      </c>
      <c r="G6" s="97">
        <v>113.8</v>
      </c>
      <c r="H6" s="97">
        <v>249.8</v>
      </c>
      <c r="I6" s="113">
        <f aca="true" t="shared" si="1" ref="I6:I17">F6-G6-H6</f>
        <v>2637.5999999999995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189</v>
      </c>
      <c r="C7" s="166">
        <v>0</v>
      </c>
      <c r="D7" s="97">
        <v>0</v>
      </c>
      <c r="E7" s="113">
        <f t="shared" si="0"/>
        <v>0</v>
      </c>
      <c r="F7" s="97">
        <v>4001.3</v>
      </c>
      <c r="G7" s="97">
        <v>788</v>
      </c>
      <c r="H7" s="97">
        <v>1411.2</v>
      </c>
      <c r="I7" s="113">
        <f t="shared" si="1"/>
        <v>1802.1000000000001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173</v>
      </c>
      <c r="C8" s="166">
        <v>0</v>
      </c>
      <c r="D8" s="97">
        <v>0</v>
      </c>
      <c r="E8" s="113">
        <f t="shared" si="0"/>
        <v>0</v>
      </c>
      <c r="F8" s="97">
        <v>1626.3</v>
      </c>
      <c r="G8" s="97">
        <v>45.6</v>
      </c>
      <c r="H8" s="97">
        <v>129.4</v>
      </c>
      <c r="I8" s="113">
        <f t="shared" si="1"/>
        <v>1451.3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174</v>
      </c>
      <c r="C9" s="166">
        <v>0</v>
      </c>
      <c r="D9" s="97">
        <v>0</v>
      </c>
      <c r="E9" s="113">
        <f t="shared" si="0"/>
        <v>0</v>
      </c>
      <c r="F9" s="97">
        <v>2211.5</v>
      </c>
      <c r="G9" s="97">
        <v>45.6</v>
      </c>
      <c r="H9" s="97">
        <v>652.7</v>
      </c>
      <c r="I9" s="113">
        <f t="shared" si="1"/>
        <v>1513.2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175</v>
      </c>
      <c r="C10" s="166">
        <v>0</v>
      </c>
      <c r="D10" s="97">
        <v>0</v>
      </c>
      <c r="E10" s="113">
        <f t="shared" si="0"/>
        <v>0</v>
      </c>
      <c r="F10" s="97">
        <v>14468</v>
      </c>
      <c r="G10" s="97">
        <v>2389.8</v>
      </c>
      <c r="H10" s="97">
        <v>2968.4</v>
      </c>
      <c r="I10" s="113">
        <f t="shared" si="1"/>
        <v>9109.800000000001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176</v>
      </c>
      <c r="C11" s="166">
        <v>0</v>
      </c>
      <c r="D11" s="97">
        <v>0</v>
      </c>
      <c r="E11" s="113">
        <f t="shared" si="0"/>
        <v>0</v>
      </c>
      <c r="F11" s="97">
        <v>2953.6</v>
      </c>
      <c r="G11" s="97">
        <v>111.4</v>
      </c>
      <c r="H11" s="97">
        <v>504.1</v>
      </c>
      <c r="I11" s="113">
        <f t="shared" si="1"/>
        <v>2338.1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177</v>
      </c>
      <c r="C12" s="166">
        <v>0</v>
      </c>
      <c r="D12" s="97">
        <v>0</v>
      </c>
      <c r="E12" s="113">
        <f t="shared" si="0"/>
        <v>0</v>
      </c>
      <c r="F12" s="97">
        <v>5212.1</v>
      </c>
      <c r="G12" s="97">
        <v>113.9</v>
      </c>
      <c r="H12" s="97">
        <v>2949.2</v>
      </c>
      <c r="I12" s="113">
        <f t="shared" si="1"/>
        <v>2149.000000000001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184</v>
      </c>
      <c r="C13" s="166">
        <v>0</v>
      </c>
      <c r="D13" s="97">
        <v>0</v>
      </c>
      <c r="E13" s="113">
        <f t="shared" si="0"/>
        <v>0</v>
      </c>
      <c r="F13" s="97">
        <v>1768.9</v>
      </c>
      <c r="G13" s="97">
        <v>45.6</v>
      </c>
      <c r="H13" s="97">
        <v>316.4</v>
      </c>
      <c r="I13" s="113">
        <f t="shared" si="1"/>
        <v>1406.9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179</v>
      </c>
      <c r="C14" s="166">
        <v>0</v>
      </c>
      <c r="D14" s="97">
        <v>0</v>
      </c>
      <c r="E14" s="113">
        <f t="shared" si="0"/>
        <v>0</v>
      </c>
      <c r="F14" s="97">
        <v>6714.5</v>
      </c>
      <c r="G14" s="97">
        <v>113.8</v>
      </c>
      <c r="H14" s="97">
        <v>2572.3</v>
      </c>
      <c r="I14" s="113">
        <f t="shared" si="1"/>
        <v>4028.3999999999996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180</v>
      </c>
      <c r="C15" s="166">
        <v>0</v>
      </c>
      <c r="D15" s="97">
        <v>0</v>
      </c>
      <c r="E15" s="113">
        <f t="shared" si="0"/>
        <v>0</v>
      </c>
      <c r="F15" s="97">
        <v>6826.8</v>
      </c>
      <c r="G15" s="97">
        <v>157</v>
      </c>
      <c r="H15" s="97">
        <v>1788</v>
      </c>
      <c r="I15" s="113">
        <f t="shared" si="1"/>
        <v>4881.8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181</v>
      </c>
      <c r="C16" s="166">
        <v>0</v>
      </c>
      <c r="D16" s="97">
        <v>0</v>
      </c>
      <c r="E16" s="113">
        <f t="shared" si="0"/>
        <v>0</v>
      </c>
      <c r="F16" s="97">
        <v>4082.8</v>
      </c>
      <c r="G16" s="97">
        <v>45.6</v>
      </c>
      <c r="H16" s="97">
        <v>1982.7</v>
      </c>
      <c r="I16" s="113">
        <f t="shared" si="1"/>
        <v>2054.5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182</v>
      </c>
      <c r="C17" s="166">
        <v>0</v>
      </c>
      <c r="D17" s="130">
        <v>0</v>
      </c>
      <c r="E17" s="113">
        <f t="shared" si="0"/>
        <v>0</v>
      </c>
      <c r="F17" s="97">
        <v>4296.2</v>
      </c>
      <c r="G17" s="97">
        <v>113.9</v>
      </c>
      <c r="H17" s="97">
        <v>1862.7</v>
      </c>
      <c r="I17" s="113">
        <f t="shared" si="1"/>
        <v>2319.6000000000004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64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57163.200000000004</v>
      </c>
      <c r="G30" s="101">
        <f t="shared" si="4"/>
        <v>4084.0000000000005</v>
      </c>
      <c r="H30" s="101">
        <f t="shared" si="4"/>
        <v>17386.9</v>
      </c>
      <c r="I30" s="101">
        <f t="shared" si="4"/>
        <v>35692.299999999996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101</v>
      </c>
      <c r="C3" s="22" t="s">
        <v>120</v>
      </c>
      <c r="D3" s="21"/>
      <c r="E3" s="21"/>
      <c r="F3" s="26" t="s">
        <v>209</v>
      </c>
      <c r="G3" s="26" t="s">
        <v>218</v>
      </c>
      <c r="H3" s="26" t="s">
        <v>217</v>
      </c>
      <c r="I3" s="54" t="s">
        <v>132</v>
      </c>
      <c r="J3" s="54" t="s">
        <v>24</v>
      </c>
      <c r="K3" s="172" t="s">
        <v>15</v>
      </c>
      <c r="L3" s="172" t="s">
        <v>62</v>
      </c>
      <c r="M3" s="6" t="s">
        <v>6</v>
      </c>
    </row>
    <row r="4" spans="1:13" s="10" customFormat="1" ht="56.25" customHeight="1">
      <c r="A4" s="171"/>
      <c r="B4" s="178"/>
      <c r="C4" s="8" t="s">
        <v>121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63</v>
      </c>
      <c r="J4" s="22" t="s">
        <v>61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55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171</v>
      </c>
      <c r="C6" s="130">
        <v>0</v>
      </c>
      <c r="D6" s="131"/>
      <c r="E6" s="131"/>
      <c r="F6" s="97">
        <v>3001.2</v>
      </c>
      <c r="G6" s="97">
        <v>113.8</v>
      </c>
      <c r="H6" s="97">
        <v>249.8</v>
      </c>
      <c r="I6" s="97">
        <f aca="true" t="shared" si="0" ref="I6:I17">F6-G6-H6</f>
        <v>2637.5999999999995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187</v>
      </c>
      <c r="C7" s="130">
        <v>0</v>
      </c>
      <c r="D7" s="131"/>
      <c r="E7" s="131"/>
      <c r="F7" s="97">
        <v>4001.3</v>
      </c>
      <c r="G7" s="97">
        <v>788</v>
      </c>
      <c r="H7" s="97">
        <v>1411.2</v>
      </c>
      <c r="I7" s="97">
        <f t="shared" si="0"/>
        <v>1802.1000000000001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173</v>
      </c>
      <c r="C8" s="130">
        <v>0</v>
      </c>
      <c r="D8" s="131"/>
      <c r="E8" s="131"/>
      <c r="F8" s="97">
        <v>1626.3</v>
      </c>
      <c r="G8" s="97">
        <v>45.6</v>
      </c>
      <c r="H8" s="97">
        <v>129.4</v>
      </c>
      <c r="I8" s="97">
        <f t="shared" si="0"/>
        <v>1451.3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174</v>
      </c>
      <c r="C9" s="130">
        <v>0</v>
      </c>
      <c r="D9" s="131"/>
      <c r="E9" s="131"/>
      <c r="F9" s="97">
        <v>2211.5</v>
      </c>
      <c r="G9" s="97">
        <v>45.6</v>
      </c>
      <c r="H9" s="97">
        <v>652.7</v>
      </c>
      <c r="I9" s="97">
        <f t="shared" si="0"/>
        <v>1513.2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175</v>
      </c>
      <c r="C10" s="130">
        <v>0</v>
      </c>
      <c r="D10" s="131"/>
      <c r="E10" s="131"/>
      <c r="F10" s="97">
        <v>14468</v>
      </c>
      <c r="G10" s="97">
        <v>2389.8</v>
      </c>
      <c r="H10" s="97">
        <v>2968.4</v>
      </c>
      <c r="I10" s="97">
        <f t="shared" si="0"/>
        <v>9109.800000000001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176</v>
      </c>
      <c r="C11" s="130">
        <v>0</v>
      </c>
      <c r="D11" s="131"/>
      <c r="E11" s="131"/>
      <c r="F11" s="97">
        <v>2953.6</v>
      </c>
      <c r="G11" s="97">
        <v>111.4</v>
      </c>
      <c r="H11" s="97">
        <v>504.1</v>
      </c>
      <c r="I11" s="97">
        <f t="shared" si="0"/>
        <v>2338.1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177</v>
      </c>
      <c r="C12" s="130">
        <v>0</v>
      </c>
      <c r="D12" s="131"/>
      <c r="E12" s="131"/>
      <c r="F12" s="97">
        <v>5212.1</v>
      </c>
      <c r="G12" s="97">
        <v>113.9</v>
      </c>
      <c r="H12" s="97">
        <v>2949.2</v>
      </c>
      <c r="I12" s="97">
        <f t="shared" si="0"/>
        <v>2149.000000000001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24.75" customHeight="1">
      <c r="A13" s="87">
        <v>8</v>
      </c>
      <c r="B13" s="92" t="s">
        <v>184</v>
      </c>
      <c r="C13" s="130">
        <v>0</v>
      </c>
      <c r="D13" s="131"/>
      <c r="E13" s="131"/>
      <c r="F13" s="97">
        <v>1768.9</v>
      </c>
      <c r="G13" s="97">
        <v>45.6</v>
      </c>
      <c r="H13" s="97">
        <v>316.4</v>
      </c>
      <c r="I13" s="97">
        <f t="shared" si="0"/>
        <v>1406.9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179</v>
      </c>
      <c r="C14" s="130">
        <v>0</v>
      </c>
      <c r="D14" s="131"/>
      <c r="E14" s="131"/>
      <c r="F14" s="97">
        <v>6714.5</v>
      </c>
      <c r="G14" s="97">
        <v>113.8</v>
      </c>
      <c r="H14" s="97">
        <v>2572.3</v>
      </c>
      <c r="I14" s="97">
        <f t="shared" si="0"/>
        <v>4028.3999999999996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180</v>
      </c>
      <c r="C15" s="130">
        <v>0</v>
      </c>
      <c r="D15" s="131"/>
      <c r="E15" s="131"/>
      <c r="F15" s="97">
        <v>6826.8</v>
      </c>
      <c r="G15" s="97">
        <v>157</v>
      </c>
      <c r="H15" s="97">
        <v>1788</v>
      </c>
      <c r="I15" s="97">
        <f t="shared" si="0"/>
        <v>4881.8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181</v>
      </c>
      <c r="C16" s="130">
        <v>0</v>
      </c>
      <c r="D16" s="131"/>
      <c r="E16" s="131"/>
      <c r="F16" s="97">
        <v>4082.8</v>
      </c>
      <c r="G16" s="97">
        <v>45.6</v>
      </c>
      <c r="H16" s="97">
        <v>1982.7</v>
      </c>
      <c r="I16" s="97">
        <f t="shared" si="0"/>
        <v>2054.5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182</v>
      </c>
      <c r="C17" s="130">
        <v>0</v>
      </c>
      <c r="D17" s="131"/>
      <c r="E17" s="131"/>
      <c r="F17" s="97">
        <v>4296.2</v>
      </c>
      <c r="G17" s="97">
        <v>113.9</v>
      </c>
      <c r="H17" s="97">
        <v>1862.7</v>
      </c>
      <c r="I17" s="97">
        <f t="shared" si="0"/>
        <v>2319.6000000000004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64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57163.200000000004</v>
      </c>
      <c r="G30" s="93">
        <f t="shared" si="3"/>
        <v>4084.0000000000005</v>
      </c>
      <c r="H30" s="93">
        <f>SUM(H6:H29)</f>
        <v>17386.9</v>
      </c>
      <c r="I30" s="93">
        <f t="shared" si="3"/>
        <v>35692.299999999996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Админ</cp:lastModifiedBy>
  <cp:lastPrinted>2011-01-25T11:02:22Z</cp:lastPrinted>
  <dcterms:created xsi:type="dcterms:W3CDTF">2007-07-17T04:31:37Z</dcterms:created>
  <dcterms:modified xsi:type="dcterms:W3CDTF">2011-01-25T11:09:42Z</dcterms:modified>
  <cp:category/>
  <cp:version/>
  <cp:contentType/>
  <cp:contentStatus/>
</cp:coreProperties>
</file>