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<sst xmlns="http://schemas.openxmlformats.org/spreadsheetml/2006/main" count="636" uniqueCount="226">
  <si>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</si>
  <si>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</si>
  <si>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</si>
  <si>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</si>
  <si>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</si>
  <si>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</si>
  <si>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</si>
  <si>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</si>
  <si>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</si>
  <si>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</si>
  <si>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</si>
  <si>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</si>
  <si>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</si>
  <si>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</si>
  <si>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</si>
  <si>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</si>
  <si>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</si>
  <si>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</si>
  <si>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</si>
  <si>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</si>
  <si>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</si>
  <si>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</si>
  <si>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</si>
  <si>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</si>
  <si>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</si>
  <si>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</si>
  <si>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</si>
  <si>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</si>
  <si>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</si>
  <si>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</si>
  <si>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</si>
  <si>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</si>
  <si>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</si>
  <si>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</si>
  <si>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</si>
  <si>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</si>
  <si>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</si>
  <si>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</si>
  <si>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</si>
  <si>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</si>
  <si>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</si>
  <si>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</si>
  <si>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</si>
  <si>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</si>
  <si>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</si>
  <si>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</si>
  <si>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</si>
  <si>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</si>
  <si>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</si>
  <si>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</si>
  <si>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</si>
  <si>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</si>
  <si>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</si>
  <si>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</si>
  <si>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</si>
  <si>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</si>
  <si>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</si>
  <si>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</si>
  <si>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</si>
  <si>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</si>
  <si>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</si>
  <si>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</si>
  <si>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</si>
  <si>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</si>
  <si>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</si>
  <si>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</si>
  <si>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</si>
  <si>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</si>
  <si>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</si>
  <si>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</si>
  <si>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</si>
  <si>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</si>
  <si>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</si>
  <si>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</si>
  <si>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</si>
  <si>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</si>
  <si>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</si>
  <si>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</si>
  <si>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</si>
  <si>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</si>
  <si>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</si>
  <si>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</si>
  <si>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</si>
  <si>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</si>
  <si>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</si>
  <si>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</si>
  <si>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</si>
  <si>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</si>
  <si>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</si>
  <si>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</si>
  <si>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</si>
  <si>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</si>
  <si>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</si>
  <si>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</si>
  <si>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</si>
  <si>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</si>
  <si>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</si>
  <si>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</si>
  <si>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</si>
  <si>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</si>
  <si>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</si>
  <si>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</si>
  <si>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</si>
  <si>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</si>
  <si>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</si>
  <si>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</si>
  <si>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</si>
  <si>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</si>
  <si>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</si>
  <si>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</si>
  <si>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</si>
  <si>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</si>
  <si>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</si>
  <si>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</si>
  <si>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</si>
  <si>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</si>
  <si>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</si>
  <si>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</si>
  <si>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</si>
  <si>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</si>
  <si>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</si>
  <si>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</si>
  <si>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</si>
  <si>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</si>
  <si>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</si>
  <si>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</si>
  <si>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</si>
  <si>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</si>
  <si>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</si>
  <si>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</si>
  <si>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</si>
  <si>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</si>
  <si>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</si>
  <si>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</si>
  <si>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</si>
  <si>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</si>
  <si>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</si>
  <si>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</si>
  <si>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</si>
  <si>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</si>
  <si>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</si>
  <si>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</si>
  <si>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</si>
  <si>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</si>
  <si>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</si>
  <si>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</si>
  <si>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</si>
  <si>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</si>
  <si>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</si>
  <si>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</si>
  <si>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</si>
  <si>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</si>
  <si>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</si>
  <si>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</si>
  <si>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</si>
  <si>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</si>
  <si>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</si>
  <si>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</si>
  <si>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</si>
  <si>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</si>
  <si>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</si>
  <si>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</si>
  <si>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</si>
  <si>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</si>
  <si>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</si>
  <si>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</si>
  <si>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</si>
  <si>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</si>
  <si>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</si>
  <si>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</si>
  <si>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</si>
  <si>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</si>
  <si>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</si>
  <si>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</si>
  <si>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</si>
  <si>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</si>
  <si>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</si>
  <si>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</si>
  <si>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</si>
  <si>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</si>
  <si>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</si>
  <si>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</si>
  <si>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</si>
  <si>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</si>
  <si>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</si>
  <si>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</si>
  <si>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</si>
  <si>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</si>
  <si>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</si>
  <si>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</si>
  <si>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</si>
  <si>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</si>
  <si>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</si>
  <si>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Кредиторская задолженность на 01.01.2009</t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</si>
  <si>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</si>
  <si>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</si>
  <si>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</si>
  <si>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 поселений  на 2009 год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</si>
  <si>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</si>
  <si>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</si>
  <si>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</si>
  <si>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Плановые показатели объема расходов бюджета  поселений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</si>
  <si>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</si>
  <si>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</si>
  <si>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</si>
  <si>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</si>
  <si>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</si>
  <si>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</si>
  <si>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</si>
  <si>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</si>
  <si>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</si>
  <si>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</si>
  <si>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</si>
  <si>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</si>
  <si>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</si>
  <si>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</si>
  <si>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</si>
  <si>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</si>
  <si>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</si>
  <si>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</si>
  <si>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</si>
  <si>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</si>
  <si>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Прогноз поступления доходов в бюджет  поселений  на 2009 год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</si>
  <si>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01.10.2009г. </t>
    </r>
  </si>
  <si>
    <t>Кредиторская задолженность на 01.10.2009</t>
  </si>
  <si>
    <t>Недоимка по местным налогам на 01.10.2009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</si>
</sst>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71" t="s">
        <v>223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20" ht="18" customHeight="1">
      <c r="A6" s="87">
        <v>1</v>
      </c>
      <c r="B6" s="91" t="s">
        <v>172</v>
      </c>
      <c r="C6" s="166">
        <v>0</v>
      </c>
      <c r="D6" s="167">
        <v>0</v>
      </c>
      <c r="E6" s="167">
        <v>0.222</v>
      </c>
      <c r="F6" s="167">
        <v>1.2</v>
      </c>
      <c r="G6" s="167">
        <v>1.2</v>
      </c>
      <c r="H6" s="167">
        <v>1.2</v>
      </c>
      <c r="I6" s="167">
        <v>1</v>
      </c>
      <c r="J6" s="167">
        <v>0.75</v>
      </c>
      <c r="K6" s="167">
        <v>0.75</v>
      </c>
      <c r="L6" s="167">
        <v>0.5</v>
      </c>
      <c r="M6" s="167">
        <v>0</v>
      </c>
      <c r="N6" s="167">
        <v>0.75</v>
      </c>
      <c r="O6" s="167">
        <v>0.75</v>
      </c>
      <c r="P6" s="167">
        <v>0.75</v>
      </c>
      <c r="Q6" s="167">
        <v>0</v>
      </c>
      <c r="R6" s="167">
        <v>0.626</v>
      </c>
      <c r="S6" s="167">
        <f aca="true" t="shared" si="0" ref="S6:S17">SUM(C6:R6)</f>
        <v>9.697999999999999</v>
      </c>
      <c r="T6" s="170"/>
    </row>
    <row r="7" spans="1:20" ht="18.75" customHeight="1">
      <c r="A7" s="87">
        <v>2</v>
      </c>
      <c r="B7" s="91" t="s">
        <v>173</v>
      </c>
      <c r="C7" s="166">
        <v>0</v>
      </c>
      <c r="D7" s="167">
        <v>0</v>
      </c>
      <c r="E7" s="167">
        <v>0.014</v>
      </c>
      <c r="F7" s="167">
        <v>1.2</v>
      </c>
      <c r="G7" s="167">
        <v>1.2</v>
      </c>
      <c r="H7" s="167">
        <v>1.2</v>
      </c>
      <c r="I7" s="167">
        <v>1</v>
      </c>
      <c r="J7" s="167">
        <v>0.75</v>
      </c>
      <c r="K7" s="167">
        <v>0.75</v>
      </c>
      <c r="L7" s="167">
        <v>0.5</v>
      </c>
      <c r="M7" s="167">
        <v>0</v>
      </c>
      <c r="N7" s="167">
        <v>0.75</v>
      </c>
      <c r="O7" s="167">
        <v>0.75</v>
      </c>
      <c r="P7" s="167">
        <v>0.75</v>
      </c>
      <c r="Q7" s="167">
        <v>0.792</v>
      </c>
      <c r="R7" s="167">
        <v>1</v>
      </c>
      <c r="S7" s="167">
        <f t="shared" si="0"/>
        <v>10.656</v>
      </c>
      <c r="T7" s="170"/>
    </row>
    <row r="8" spans="1:20" ht="18.75" customHeight="1">
      <c r="A8" s="87">
        <v>3</v>
      </c>
      <c r="B8" s="91" t="s">
        <v>174</v>
      </c>
      <c r="C8" s="166">
        <v>0</v>
      </c>
      <c r="D8" s="167">
        <v>0.418</v>
      </c>
      <c r="E8" s="167">
        <v>0.347</v>
      </c>
      <c r="F8" s="167">
        <v>1.2</v>
      </c>
      <c r="G8" s="167">
        <v>1.2</v>
      </c>
      <c r="H8" s="167">
        <v>1.2</v>
      </c>
      <c r="I8" s="167">
        <v>1</v>
      </c>
      <c r="J8" s="167">
        <v>0.75</v>
      </c>
      <c r="K8" s="167">
        <v>0.75</v>
      </c>
      <c r="L8" s="167">
        <v>0.5</v>
      </c>
      <c r="M8" s="167">
        <v>0.75</v>
      </c>
      <c r="N8" s="167">
        <v>0.75</v>
      </c>
      <c r="O8" s="167">
        <v>0.75</v>
      </c>
      <c r="P8" s="167">
        <v>0.75</v>
      </c>
      <c r="Q8" s="167">
        <v>0.816</v>
      </c>
      <c r="R8" s="167">
        <v>0.832</v>
      </c>
      <c r="S8" s="167">
        <f t="shared" si="0"/>
        <v>12.013000000000002</v>
      </c>
      <c r="T8" s="170"/>
    </row>
    <row r="9" spans="1:20" ht="17.25" customHeight="1">
      <c r="A9" s="87">
        <v>4</v>
      </c>
      <c r="B9" s="91" t="s">
        <v>175</v>
      </c>
      <c r="C9" s="166">
        <v>0</v>
      </c>
      <c r="D9" s="167">
        <v>0</v>
      </c>
      <c r="E9" s="167">
        <v>0.023</v>
      </c>
      <c r="F9" s="167">
        <v>1.2</v>
      </c>
      <c r="G9" s="167">
        <v>1.2</v>
      </c>
      <c r="H9" s="167">
        <v>1.2</v>
      </c>
      <c r="I9" s="167">
        <v>1</v>
      </c>
      <c r="J9" s="167">
        <v>0.75</v>
      </c>
      <c r="K9" s="167">
        <v>0.75</v>
      </c>
      <c r="L9" s="167">
        <v>0.5</v>
      </c>
      <c r="M9" s="167">
        <v>0.75</v>
      </c>
      <c r="N9" s="167">
        <v>0.75</v>
      </c>
      <c r="O9" s="167">
        <v>0.75</v>
      </c>
      <c r="P9" s="167">
        <v>0.75</v>
      </c>
      <c r="Q9" s="167">
        <v>1.2</v>
      </c>
      <c r="R9" s="167">
        <v>0.01</v>
      </c>
      <c r="S9" s="167">
        <f t="shared" si="0"/>
        <v>10.833</v>
      </c>
      <c r="T9" s="170"/>
    </row>
    <row r="10" spans="1:20" ht="18.75" customHeight="1">
      <c r="A10" s="87">
        <v>5</v>
      </c>
      <c r="B10" s="91" t="s">
        <v>176</v>
      </c>
      <c r="C10" s="166">
        <v>0.792</v>
      </c>
      <c r="D10" s="167">
        <v>0</v>
      </c>
      <c r="E10" s="167">
        <v>1.413</v>
      </c>
      <c r="F10" s="167">
        <v>1.2</v>
      </c>
      <c r="G10" s="167">
        <v>1.2</v>
      </c>
      <c r="H10" s="167">
        <v>1.2</v>
      </c>
      <c r="I10" s="167">
        <v>1</v>
      </c>
      <c r="J10" s="167">
        <v>0.75</v>
      </c>
      <c r="K10" s="167">
        <v>0.75</v>
      </c>
      <c r="L10" s="167">
        <v>0.5</v>
      </c>
      <c r="M10" s="167">
        <v>0.75</v>
      </c>
      <c r="N10" s="167">
        <v>0.75</v>
      </c>
      <c r="O10" s="167">
        <v>0.75</v>
      </c>
      <c r="P10" s="167">
        <v>0.75</v>
      </c>
      <c r="Q10" s="167">
        <v>0.984</v>
      </c>
      <c r="R10" s="167">
        <v>0.959</v>
      </c>
      <c r="S10" s="167">
        <f t="shared" si="0"/>
        <v>13.748</v>
      </c>
      <c r="T10" s="170"/>
    </row>
    <row r="11" spans="1:20" ht="16.5" customHeight="1">
      <c r="A11" s="87">
        <v>6</v>
      </c>
      <c r="B11" s="91" t="s">
        <v>177</v>
      </c>
      <c r="C11" s="166">
        <v>0</v>
      </c>
      <c r="D11" s="167">
        <v>0</v>
      </c>
      <c r="E11" s="167">
        <v>0.401</v>
      </c>
      <c r="F11" s="167">
        <v>1.2</v>
      </c>
      <c r="G11" s="167">
        <v>1.2</v>
      </c>
      <c r="H11" s="167">
        <v>1.2</v>
      </c>
      <c r="I11" s="167">
        <v>1</v>
      </c>
      <c r="J11" s="167">
        <v>0.75</v>
      </c>
      <c r="K11" s="167">
        <v>0.75</v>
      </c>
      <c r="L11" s="167">
        <v>0.5</v>
      </c>
      <c r="M11" s="167">
        <v>0</v>
      </c>
      <c r="N11" s="167">
        <v>0.75</v>
      </c>
      <c r="O11" s="167">
        <v>0.75</v>
      </c>
      <c r="P11" s="167">
        <v>0.75</v>
      </c>
      <c r="Q11" s="167">
        <v>0</v>
      </c>
      <c r="R11" s="167">
        <v>1</v>
      </c>
      <c r="S11" s="167">
        <f t="shared" si="0"/>
        <v>10.251000000000001</v>
      </c>
      <c r="T11" s="170"/>
    </row>
    <row r="12" spans="1:20" ht="17.25" customHeight="1">
      <c r="A12" s="87">
        <v>7</v>
      </c>
      <c r="B12" s="91" t="s">
        <v>178</v>
      </c>
      <c r="C12" s="166">
        <v>0</v>
      </c>
      <c r="D12" s="167">
        <v>0</v>
      </c>
      <c r="E12" s="167">
        <v>0.356</v>
      </c>
      <c r="F12" s="167">
        <v>1.2</v>
      </c>
      <c r="G12" s="167">
        <v>1.2</v>
      </c>
      <c r="H12" s="167">
        <v>1.2</v>
      </c>
      <c r="I12" s="167">
        <v>1</v>
      </c>
      <c r="J12" s="167">
        <v>0.75</v>
      </c>
      <c r="K12" s="167">
        <v>0.75</v>
      </c>
      <c r="L12" s="167">
        <v>0.5</v>
      </c>
      <c r="M12" s="167">
        <v>0</v>
      </c>
      <c r="N12" s="167">
        <v>0.75</v>
      </c>
      <c r="O12" s="167">
        <v>0.75</v>
      </c>
      <c r="P12" s="167">
        <v>0.75</v>
      </c>
      <c r="Q12" s="167">
        <v>0.312</v>
      </c>
      <c r="R12" s="167">
        <v>0.871</v>
      </c>
      <c r="S12" s="167">
        <f t="shared" si="0"/>
        <v>10.389</v>
      </c>
      <c r="T12" s="170"/>
    </row>
    <row r="13" spans="1:20" ht="15.75" customHeight="1">
      <c r="A13" s="87">
        <v>8</v>
      </c>
      <c r="B13" s="91" t="s">
        <v>185</v>
      </c>
      <c r="C13" s="166">
        <v>0</v>
      </c>
      <c r="D13" s="167">
        <v>0.379</v>
      </c>
      <c r="E13" s="167">
        <v>0.152</v>
      </c>
      <c r="F13" s="167">
        <v>1.2</v>
      </c>
      <c r="G13" s="167">
        <v>1.2</v>
      </c>
      <c r="H13" s="167">
        <v>1.2</v>
      </c>
      <c r="I13" s="167">
        <v>1</v>
      </c>
      <c r="J13" s="167">
        <v>0.75</v>
      </c>
      <c r="K13" s="167">
        <v>0.75</v>
      </c>
      <c r="L13" s="167">
        <v>0.5</v>
      </c>
      <c r="M13" s="167">
        <v>0.75</v>
      </c>
      <c r="N13" s="167">
        <v>0.75</v>
      </c>
      <c r="O13" s="167">
        <v>0.75</v>
      </c>
      <c r="P13" s="167">
        <v>0.75</v>
      </c>
      <c r="Q13" s="167">
        <v>1.2</v>
      </c>
      <c r="R13" s="167">
        <v>0.891</v>
      </c>
      <c r="S13" s="167">
        <f t="shared" si="0"/>
        <v>12.222</v>
      </c>
      <c r="T13" s="170"/>
    </row>
    <row r="14" spans="1:20" ht="16.5" customHeight="1">
      <c r="A14" s="87">
        <v>9</v>
      </c>
      <c r="B14" s="91" t="s">
        <v>180</v>
      </c>
      <c r="C14" s="166">
        <v>0</v>
      </c>
      <c r="D14" s="167">
        <v>0.01</v>
      </c>
      <c r="E14" s="167">
        <v>0.425</v>
      </c>
      <c r="F14" s="167">
        <v>1.2</v>
      </c>
      <c r="G14" s="167">
        <v>1.2</v>
      </c>
      <c r="H14" s="167">
        <v>1.2</v>
      </c>
      <c r="I14" s="167">
        <v>1</v>
      </c>
      <c r="J14" s="167">
        <v>0.75</v>
      </c>
      <c r="K14" s="167">
        <v>0.75</v>
      </c>
      <c r="L14" s="167">
        <v>0.5</v>
      </c>
      <c r="M14" s="167">
        <v>0.75</v>
      </c>
      <c r="N14" s="167">
        <v>0.75</v>
      </c>
      <c r="O14" s="167">
        <v>0.75</v>
      </c>
      <c r="P14" s="167">
        <v>0.75</v>
      </c>
      <c r="Q14" s="167">
        <v>0.96</v>
      </c>
      <c r="R14" s="167">
        <v>0.968</v>
      </c>
      <c r="S14" s="167">
        <f t="shared" si="0"/>
        <v>11.963000000000001</v>
      </c>
      <c r="T14" s="170"/>
    </row>
    <row r="15" spans="1:20" ht="16.5" customHeight="1">
      <c r="A15" s="87">
        <v>10</v>
      </c>
      <c r="B15" s="91" t="s">
        <v>181</v>
      </c>
      <c r="C15" s="166">
        <v>0</v>
      </c>
      <c r="D15" s="167">
        <v>0.5</v>
      </c>
      <c r="E15" s="167">
        <v>1.241</v>
      </c>
      <c r="F15" s="167">
        <v>1.2</v>
      </c>
      <c r="G15" s="167">
        <v>1.2</v>
      </c>
      <c r="H15" s="167">
        <v>1.2</v>
      </c>
      <c r="I15" s="167">
        <v>1</v>
      </c>
      <c r="J15" s="167">
        <v>0.75</v>
      </c>
      <c r="K15" s="167">
        <v>0.75</v>
      </c>
      <c r="L15" s="167">
        <v>0.5</v>
      </c>
      <c r="M15" s="167">
        <v>0.75</v>
      </c>
      <c r="N15" s="167">
        <v>0.75</v>
      </c>
      <c r="O15" s="167">
        <v>0.75</v>
      </c>
      <c r="P15" s="167">
        <v>0.75</v>
      </c>
      <c r="Q15" s="167">
        <v>0.768</v>
      </c>
      <c r="R15" s="167">
        <v>0.823</v>
      </c>
      <c r="S15" s="167">
        <f t="shared" si="0"/>
        <v>12.932000000000002</v>
      </c>
      <c r="T15" s="170"/>
    </row>
    <row r="16" spans="1:20" ht="16.5" customHeight="1">
      <c r="A16" s="87">
        <v>11</v>
      </c>
      <c r="B16" s="91" t="s">
        <v>182</v>
      </c>
      <c r="C16" s="166">
        <v>0</v>
      </c>
      <c r="D16" s="167">
        <v>0.481</v>
      </c>
      <c r="E16" s="167">
        <v>0.56</v>
      </c>
      <c r="F16" s="167">
        <v>1.2</v>
      </c>
      <c r="G16" s="167">
        <v>1.2</v>
      </c>
      <c r="H16" s="167">
        <v>1.2</v>
      </c>
      <c r="I16" s="167">
        <v>1</v>
      </c>
      <c r="J16" s="167">
        <v>0.75</v>
      </c>
      <c r="K16" s="167">
        <v>0.75</v>
      </c>
      <c r="L16" s="167">
        <v>0.5</v>
      </c>
      <c r="M16" s="167">
        <v>0.75</v>
      </c>
      <c r="N16" s="167">
        <v>0.75</v>
      </c>
      <c r="O16" s="167">
        <v>0.75</v>
      </c>
      <c r="P16" s="167">
        <v>0.75</v>
      </c>
      <c r="Q16" s="167">
        <v>1.2</v>
      </c>
      <c r="R16" s="167">
        <v>0.893</v>
      </c>
      <c r="S16" s="167">
        <f t="shared" si="0"/>
        <v>12.734</v>
      </c>
      <c r="T16" s="170"/>
    </row>
    <row r="17" spans="1:20" ht="17.25" customHeight="1">
      <c r="A17" s="87">
        <v>12</v>
      </c>
      <c r="B17" s="91" t="s">
        <v>183</v>
      </c>
      <c r="C17" s="166">
        <v>0</v>
      </c>
      <c r="D17" s="167">
        <v>0.266</v>
      </c>
      <c r="E17" s="167">
        <v>0.248</v>
      </c>
      <c r="F17" s="167">
        <v>1.2</v>
      </c>
      <c r="G17" s="167">
        <v>1.2</v>
      </c>
      <c r="H17" s="167">
        <v>1.2</v>
      </c>
      <c r="I17" s="167">
        <v>1</v>
      </c>
      <c r="J17" s="167">
        <v>0.75</v>
      </c>
      <c r="K17" s="167">
        <v>0.75</v>
      </c>
      <c r="L17" s="167">
        <v>0.5</v>
      </c>
      <c r="M17" s="167">
        <v>0.75</v>
      </c>
      <c r="N17" s="167">
        <v>0.75</v>
      </c>
      <c r="O17" s="167">
        <v>0.75</v>
      </c>
      <c r="P17" s="167">
        <v>0.75</v>
      </c>
      <c r="Q17" s="167">
        <v>0.576</v>
      </c>
      <c r="R17" s="167">
        <v>0.907</v>
      </c>
      <c r="S17" s="167">
        <f t="shared" si="0"/>
        <v>11.597000000000001</v>
      </c>
      <c r="T17" s="170"/>
    </row>
    <row r="18" spans="1:19" ht="12.75">
      <c r="A18" s="87">
        <v>13</v>
      </c>
      <c r="B18" s="24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2.75">
      <c r="A19" s="87">
        <v>14</v>
      </c>
      <c r="B19" s="24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2" t="s">
        <v>145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9" t="s">
        <v>3</v>
      </c>
      <c r="B3" s="180" t="s">
        <v>102</v>
      </c>
      <c r="C3" s="22" t="s">
        <v>123</v>
      </c>
      <c r="D3" s="26" t="s">
        <v>204</v>
      </c>
      <c r="E3" s="26" t="s">
        <v>202</v>
      </c>
      <c r="F3" s="26" t="s">
        <v>203</v>
      </c>
      <c r="G3" s="54" t="s">
        <v>133</v>
      </c>
      <c r="H3" s="5" t="s">
        <v>24</v>
      </c>
      <c r="I3" s="172" t="s">
        <v>4</v>
      </c>
      <c r="J3" s="172" t="s">
        <v>5</v>
      </c>
      <c r="K3" s="5" t="s">
        <v>6</v>
      </c>
    </row>
    <row r="4" spans="1:11" s="10" customFormat="1" ht="63" customHeight="1">
      <c r="A4" s="179"/>
      <c r="B4" s="18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3"/>
      <c r="J4" s="173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10988</v>
      </c>
      <c r="E6" s="97">
        <v>109.7</v>
      </c>
      <c r="F6" s="97">
        <v>7398</v>
      </c>
      <c r="G6" s="97">
        <f>D6-E6-F6</f>
        <v>3480.2999999999993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173</v>
      </c>
      <c r="C7" s="97">
        <v>0</v>
      </c>
      <c r="D7" s="97">
        <v>3394.5</v>
      </c>
      <c r="E7" s="97">
        <v>43.9</v>
      </c>
      <c r="F7" s="97">
        <v>979.7</v>
      </c>
      <c r="G7" s="97">
        <f>D7-E7-F7</f>
        <v>2370.8999999999996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3430.4</v>
      </c>
      <c r="E8" s="97">
        <v>43.9</v>
      </c>
      <c r="F8" s="97">
        <v>922.1</v>
      </c>
      <c r="G8" s="97">
        <f>D8-E8-F8</f>
        <v>2464.4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4708.2</v>
      </c>
      <c r="E9" s="97">
        <v>786.4</v>
      </c>
      <c r="F9" s="97">
        <v>1408.1</v>
      </c>
      <c r="G9" s="97">
        <f>D9-E9-F9</f>
        <v>2513.7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21917.8</v>
      </c>
      <c r="E10" s="97">
        <v>0.7</v>
      </c>
      <c r="F10" s="97">
        <v>10229.6</v>
      </c>
      <c r="G10" s="97">
        <v>10229.6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3342.4</v>
      </c>
      <c r="E11" s="97">
        <v>109.6</v>
      </c>
      <c r="F11" s="97">
        <v>323.3</v>
      </c>
      <c r="G11" s="97">
        <v>323.3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3683.1</v>
      </c>
      <c r="E12" s="97">
        <v>109.6</v>
      </c>
      <c r="F12" s="97">
        <v>754.7</v>
      </c>
      <c r="G12" s="97">
        <v>754.7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185</v>
      </c>
      <c r="C13" s="97">
        <v>0</v>
      </c>
      <c r="D13" s="97">
        <v>4294.5</v>
      </c>
      <c r="E13" s="97">
        <v>43.9</v>
      </c>
      <c r="F13" s="97">
        <v>1397.3</v>
      </c>
      <c r="G13" s="97">
        <v>1397.3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7563.9</v>
      </c>
      <c r="E14" s="97">
        <v>109.6</v>
      </c>
      <c r="F14" s="97">
        <v>1635.7</v>
      </c>
      <c r="G14" s="97">
        <v>1635.7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7831.6</v>
      </c>
      <c r="E15" s="97">
        <v>154</v>
      </c>
      <c r="F15" s="97">
        <v>955.1</v>
      </c>
      <c r="G15" s="97">
        <v>955.1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2959.1</v>
      </c>
      <c r="E16" s="97">
        <v>43.9</v>
      </c>
      <c r="F16" s="97">
        <v>180.9</v>
      </c>
      <c r="G16" s="97">
        <v>180.9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4271.4</v>
      </c>
      <c r="E17" s="97">
        <v>109.7</v>
      </c>
      <c r="F17" s="97">
        <v>677.8</v>
      </c>
      <c r="G17" s="97">
        <v>677.8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8" t="s">
        <v>39</v>
      </c>
      <c r="B30" s="178"/>
      <c r="C30" s="93">
        <f>SUM(C6:C29)</f>
        <v>0</v>
      </c>
      <c r="D30" s="93">
        <f>SUM(D6:D29)</f>
        <v>78384.90000000001</v>
      </c>
      <c r="E30" s="93">
        <f>SUM(E6:E29)</f>
        <v>1664.9</v>
      </c>
      <c r="F30" s="93">
        <f>SUM(F6:F29)</f>
        <v>26862.3</v>
      </c>
      <c r="G30" s="93">
        <f>SUM(G6:G29)</f>
        <v>26983.7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C9" sqref="C9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2" t="s">
        <v>146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9" t="s">
        <v>9</v>
      </c>
      <c r="B3" s="180" t="s">
        <v>102</v>
      </c>
      <c r="C3" s="22" t="s">
        <v>124</v>
      </c>
      <c r="D3" s="26" t="s">
        <v>206</v>
      </c>
      <c r="E3" s="26" t="s">
        <v>207</v>
      </c>
      <c r="F3" s="23" t="s">
        <v>125</v>
      </c>
      <c r="G3" s="5" t="s">
        <v>24</v>
      </c>
      <c r="H3" s="172" t="s">
        <v>4</v>
      </c>
      <c r="I3" s="172" t="s">
        <v>5</v>
      </c>
      <c r="J3" s="6" t="s">
        <v>6</v>
      </c>
    </row>
    <row r="4" spans="1:10" s="10" customFormat="1" ht="42.75" customHeight="1">
      <c r="A4" s="179"/>
      <c r="B4" s="18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3"/>
      <c r="I4" s="173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954</v>
      </c>
      <c r="E6" s="97">
        <v>141</v>
      </c>
      <c r="F6" s="97">
        <f>D6+E6</f>
        <v>1095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483.5</v>
      </c>
      <c r="E7" s="97">
        <v>266</v>
      </c>
      <c r="F7" s="97">
        <f aca="true" t="shared" si="1" ref="F7:F17">D7+E7</f>
        <v>749.5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326.9</v>
      </c>
      <c r="E8" s="97">
        <v>612.5</v>
      </c>
      <c r="F8" s="97">
        <f t="shared" si="1"/>
        <v>939.4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366.6</v>
      </c>
      <c r="E9" s="97">
        <v>340</v>
      </c>
      <c r="F9" s="97">
        <f t="shared" si="1"/>
        <v>706.6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6460.5</v>
      </c>
      <c r="E10" s="97">
        <v>394.3</v>
      </c>
      <c r="F10" s="97">
        <f t="shared" si="1"/>
        <v>6854.8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474.6</v>
      </c>
      <c r="E11" s="97">
        <v>89.7</v>
      </c>
      <c r="F11" s="97">
        <f t="shared" si="1"/>
        <v>564.3000000000001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579.5</v>
      </c>
      <c r="E12" s="97">
        <v>74</v>
      </c>
      <c r="F12" s="97">
        <f t="shared" si="1"/>
        <v>653.5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185</v>
      </c>
      <c r="C13" s="130">
        <v>0</v>
      </c>
      <c r="D13" s="97">
        <v>455.1</v>
      </c>
      <c r="E13" s="97">
        <v>1081.2</v>
      </c>
      <c r="F13" s="97">
        <f t="shared" si="1"/>
        <v>1536.3000000000002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1201.3</v>
      </c>
      <c r="E14" s="97">
        <v>1045.5</v>
      </c>
      <c r="F14" s="97">
        <f t="shared" si="1"/>
        <v>2246.8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810.5</v>
      </c>
      <c r="E15" s="97">
        <v>258</v>
      </c>
      <c r="F15" s="97">
        <f t="shared" si="1"/>
        <v>1068.5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532.7</v>
      </c>
      <c r="E16" s="97">
        <v>132</v>
      </c>
      <c r="F16" s="97">
        <f t="shared" si="1"/>
        <v>664.7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813.6</v>
      </c>
      <c r="E17" s="97">
        <v>385</v>
      </c>
      <c r="F17" s="97">
        <f t="shared" si="1"/>
        <v>1198.6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8" t="s">
        <v>39</v>
      </c>
      <c r="B30" s="178"/>
      <c r="C30" s="93">
        <f>SUM(C6:C29)</f>
        <v>0</v>
      </c>
      <c r="D30" s="93">
        <f>SUM(D6:D29)</f>
        <v>13458.800000000001</v>
      </c>
      <c r="E30" s="93">
        <f>SUM(E6:E29)</f>
        <v>4819.2</v>
      </c>
      <c r="F30" s="93">
        <f>SUM(F6:F29)</f>
        <v>18277.999999999996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K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R19" sqref="R19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75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3" t="s">
        <v>147</v>
      </c>
      <c r="D2" s="183"/>
      <c r="E2" s="183"/>
      <c r="F2" s="183"/>
      <c r="G2" s="183"/>
      <c r="H2" s="183"/>
      <c r="I2" s="183"/>
      <c r="J2" s="183"/>
      <c r="K2" s="183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9" t="s">
        <v>9</v>
      </c>
      <c r="B4" s="180" t="s">
        <v>102</v>
      </c>
      <c r="C4" s="5" t="s">
        <v>193</v>
      </c>
      <c r="D4" s="5" t="s">
        <v>224</v>
      </c>
      <c r="E4" s="26" t="s">
        <v>31</v>
      </c>
      <c r="F4" s="26" t="s">
        <v>199</v>
      </c>
      <c r="G4" s="26" t="s">
        <v>208</v>
      </c>
      <c r="H4" s="54" t="s">
        <v>134</v>
      </c>
      <c r="I4" s="26" t="s">
        <v>209</v>
      </c>
      <c r="J4" s="26" t="s">
        <v>210</v>
      </c>
      <c r="K4" s="5" t="s">
        <v>211</v>
      </c>
      <c r="L4" s="6" t="s">
        <v>135</v>
      </c>
      <c r="M4" s="26" t="s">
        <v>204</v>
      </c>
      <c r="N4" s="26" t="s">
        <v>212</v>
      </c>
      <c r="O4" s="26" t="s">
        <v>213</v>
      </c>
      <c r="P4" s="23" t="s">
        <v>148</v>
      </c>
      <c r="Q4" s="5" t="s">
        <v>60</v>
      </c>
      <c r="R4" s="172" t="s">
        <v>4</v>
      </c>
      <c r="S4" s="172" t="s">
        <v>10</v>
      </c>
      <c r="T4" s="6" t="s">
        <v>6</v>
      </c>
    </row>
    <row r="5" spans="1:20" s="10" customFormat="1" ht="71.25" customHeight="1">
      <c r="A5" s="179"/>
      <c r="B5" s="180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3"/>
      <c r="S5" s="173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5" customHeight="1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11172</v>
      </c>
      <c r="G7" s="97">
        <v>7507.7</v>
      </c>
      <c r="H7" s="99">
        <f>F7-G7</f>
        <v>3664.3</v>
      </c>
      <c r="I7" s="97">
        <v>0</v>
      </c>
      <c r="J7" s="97">
        <v>0</v>
      </c>
      <c r="K7" s="97">
        <f>I7-J7</f>
        <v>0</v>
      </c>
      <c r="L7" s="130">
        <f>H7-K7</f>
        <v>3664.3</v>
      </c>
      <c r="M7" s="97">
        <v>10988</v>
      </c>
      <c r="N7" s="97">
        <v>109.7</v>
      </c>
      <c r="O7" s="97">
        <v>7398</v>
      </c>
      <c r="P7" s="97">
        <f>M7-N7-O7</f>
        <v>3480.2999999999993</v>
      </c>
      <c r="Q7" s="94">
        <f>L7/P7*100</f>
        <v>105.28690055454992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6.5" customHeight="1">
      <c r="A8" s="87">
        <v>2</v>
      </c>
      <c r="B8" s="92" t="s">
        <v>188</v>
      </c>
      <c r="C8" s="93">
        <v>0</v>
      </c>
      <c r="D8" s="93">
        <v>0</v>
      </c>
      <c r="E8" s="97">
        <f aca="true" t="shared" si="1" ref="E8:E18">D8-C8</f>
        <v>0</v>
      </c>
      <c r="F8" s="97">
        <v>3434.5</v>
      </c>
      <c r="G8" s="97">
        <v>1023.6</v>
      </c>
      <c r="H8" s="99">
        <f aca="true" t="shared" si="2" ref="H8:H18">F8-G8</f>
        <v>2410.9</v>
      </c>
      <c r="I8" s="97">
        <v>30.6</v>
      </c>
      <c r="J8" s="97">
        <v>3.2</v>
      </c>
      <c r="K8" s="97">
        <f aca="true" t="shared" si="3" ref="K8:K18">I8-J8</f>
        <v>27.400000000000002</v>
      </c>
      <c r="L8" s="130">
        <f aca="true" t="shared" si="4" ref="L8:L31">H8-K8</f>
        <v>2383.5</v>
      </c>
      <c r="M8" s="97">
        <v>3394.5</v>
      </c>
      <c r="N8" s="97">
        <v>43.9</v>
      </c>
      <c r="O8" s="97">
        <v>979.7</v>
      </c>
      <c r="P8" s="97">
        <f aca="true" t="shared" si="5" ref="P8:P18">M8-N8-O8</f>
        <v>2370.8999999999996</v>
      </c>
      <c r="Q8" s="94">
        <f aca="true" t="shared" si="6" ref="Q8:Q18">L8/P8*100</f>
        <v>100.53144375553589</v>
      </c>
      <c r="R8" s="95">
        <v>0</v>
      </c>
      <c r="S8" s="96">
        <v>0.75</v>
      </c>
      <c r="T8" s="96">
        <f t="shared" si="0"/>
        <v>0</v>
      </c>
    </row>
    <row r="9" spans="1:20" ht="17.25" customHeight="1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3470.4</v>
      </c>
      <c r="G9" s="97">
        <v>966</v>
      </c>
      <c r="H9" s="99">
        <f t="shared" si="2"/>
        <v>2504.4</v>
      </c>
      <c r="I9" s="97">
        <v>334.3</v>
      </c>
      <c r="J9" s="97">
        <v>0</v>
      </c>
      <c r="K9" s="97">
        <f t="shared" si="3"/>
        <v>334.3</v>
      </c>
      <c r="L9" s="130">
        <f t="shared" si="4"/>
        <v>2170.1</v>
      </c>
      <c r="M9" s="97">
        <v>3430.4</v>
      </c>
      <c r="N9" s="97">
        <v>43.9</v>
      </c>
      <c r="O9" s="97">
        <v>922.1</v>
      </c>
      <c r="P9" s="97">
        <f t="shared" si="5"/>
        <v>2464.4</v>
      </c>
      <c r="Q9" s="94">
        <f t="shared" si="6"/>
        <v>88.05794513877616</v>
      </c>
      <c r="R9" s="95">
        <v>1</v>
      </c>
      <c r="S9" s="96">
        <v>0.75</v>
      </c>
      <c r="T9" s="96">
        <f t="shared" si="0"/>
        <v>0.75</v>
      </c>
    </row>
    <row r="10" spans="1:20" ht="18" customHeight="1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4708.2</v>
      </c>
      <c r="G10" s="97">
        <v>2194.5</v>
      </c>
      <c r="H10" s="99">
        <f t="shared" si="2"/>
        <v>2513.7</v>
      </c>
      <c r="I10" s="97">
        <v>767.1</v>
      </c>
      <c r="J10" s="97">
        <v>742.4</v>
      </c>
      <c r="K10" s="97">
        <f t="shared" si="3"/>
        <v>24.700000000000045</v>
      </c>
      <c r="L10" s="130">
        <f t="shared" si="4"/>
        <v>2489</v>
      </c>
      <c r="M10" s="97">
        <v>4708.2</v>
      </c>
      <c r="N10" s="97">
        <v>786.4</v>
      </c>
      <c r="O10" s="97">
        <v>1408.1</v>
      </c>
      <c r="P10" s="97">
        <f t="shared" si="5"/>
        <v>2513.7</v>
      </c>
      <c r="Q10" s="94">
        <f t="shared" si="6"/>
        <v>99.01738473167046</v>
      </c>
      <c r="R10" s="95">
        <v>1</v>
      </c>
      <c r="S10" s="96">
        <v>0.75</v>
      </c>
      <c r="T10" s="96">
        <f t="shared" si="0"/>
        <v>0.75</v>
      </c>
    </row>
    <row r="11" spans="1:20" ht="16.5" customHeight="1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22019.2</v>
      </c>
      <c r="G11" s="97">
        <v>10230.3</v>
      </c>
      <c r="H11" s="99">
        <f t="shared" si="2"/>
        <v>11788.900000000001</v>
      </c>
      <c r="I11" s="97">
        <v>359.4</v>
      </c>
      <c r="J11" s="97">
        <v>0</v>
      </c>
      <c r="K11" s="97">
        <f t="shared" si="3"/>
        <v>359.4</v>
      </c>
      <c r="L11" s="130">
        <f t="shared" si="4"/>
        <v>11429.500000000002</v>
      </c>
      <c r="M11" s="97">
        <v>21917.8</v>
      </c>
      <c r="N11" s="97">
        <v>0.7</v>
      </c>
      <c r="O11" s="97">
        <v>10229.6</v>
      </c>
      <c r="P11" s="97">
        <f t="shared" si="5"/>
        <v>11687.499999999998</v>
      </c>
      <c r="Q11" s="94">
        <f t="shared" si="6"/>
        <v>97.79251336898399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3649.4</v>
      </c>
      <c r="G12" s="97">
        <v>432.9</v>
      </c>
      <c r="H12" s="99">
        <f t="shared" si="2"/>
        <v>3216.5</v>
      </c>
      <c r="I12" s="97">
        <v>3</v>
      </c>
      <c r="J12" s="97">
        <v>3</v>
      </c>
      <c r="K12" s="97">
        <f t="shared" si="3"/>
        <v>0</v>
      </c>
      <c r="L12" s="130">
        <f t="shared" si="4"/>
        <v>3216.5</v>
      </c>
      <c r="M12" s="97">
        <v>3342.4</v>
      </c>
      <c r="N12" s="97">
        <v>109.6</v>
      </c>
      <c r="O12" s="97">
        <v>323.3</v>
      </c>
      <c r="P12" s="97">
        <f t="shared" si="5"/>
        <v>2909.5</v>
      </c>
      <c r="Q12" s="94">
        <f t="shared" si="6"/>
        <v>110.55164117545971</v>
      </c>
      <c r="R12" s="95">
        <v>0</v>
      </c>
      <c r="S12" s="96">
        <v>0.75</v>
      </c>
      <c r="T12" s="96">
        <f t="shared" si="0"/>
        <v>0</v>
      </c>
    </row>
    <row r="13" spans="1:20" ht="18" customHeight="1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3787.1</v>
      </c>
      <c r="G13" s="97">
        <v>864.3</v>
      </c>
      <c r="H13" s="99">
        <f t="shared" si="2"/>
        <v>2922.8</v>
      </c>
      <c r="I13" s="97">
        <v>67.7</v>
      </c>
      <c r="J13" s="97">
        <v>6.8</v>
      </c>
      <c r="K13" s="97">
        <f t="shared" si="3"/>
        <v>60.900000000000006</v>
      </c>
      <c r="L13" s="130">
        <f t="shared" si="4"/>
        <v>2861.9</v>
      </c>
      <c r="M13" s="97">
        <v>3683.1</v>
      </c>
      <c r="N13" s="97">
        <v>109.6</v>
      </c>
      <c r="O13" s="97">
        <v>754.7</v>
      </c>
      <c r="P13" s="97">
        <f t="shared" si="5"/>
        <v>2818.8</v>
      </c>
      <c r="Q13" s="94">
        <f t="shared" si="6"/>
        <v>101.52901944089683</v>
      </c>
      <c r="R13" s="95">
        <v>0</v>
      </c>
      <c r="S13" s="96">
        <v>0.75</v>
      </c>
      <c r="T13" s="96">
        <f t="shared" si="0"/>
        <v>0</v>
      </c>
    </row>
    <row r="14" spans="1:20" ht="18" customHeight="1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4294.5</v>
      </c>
      <c r="G14" s="97">
        <v>1441.2</v>
      </c>
      <c r="H14" s="99">
        <f t="shared" si="2"/>
        <v>2853.3</v>
      </c>
      <c r="I14" s="97">
        <v>361.9</v>
      </c>
      <c r="J14" s="97">
        <v>3</v>
      </c>
      <c r="K14" s="97">
        <f t="shared" si="3"/>
        <v>358.9</v>
      </c>
      <c r="L14" s="130">
        <f t="shared" si="4"/>
        <v>2494.4</v>
      </c>
      <c r="M14" s="97">
        <v>4294.5</v>
      </c>
      <c r="N14" s="97">
        <v>43.9</v>
      </c>
      <c r="O14" s="97">
        <v>1397.3</v>
      </c>
      <c r="P14" s="97">
        <f t="shared" si="5"/>
        <v>2853.3</v>
      </c>
      <c r="Q14" s="94">
        <f t="shared" si="6"/>
        <v>87.42158202782743</v>
      </c>
      <c r="R14" s="95">
        <v>1</v>
      </c>
      <c r="S14" s="96">
        <v>0.75</v>
      </c>
      <c r="T14" s="96">
        <f t="shared" si="0"/>
        <v>0.75</v>
      </c>
    </row>
    <row r="15" spans="1:20" ht="17.25" customHeight="1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7620.9</v>
      </c>
      <c r="G15" s="97">
        <v>1745.3</v>
      </c>
      <c r="H15" s="99">
        <f t="shared" si="2"/>
        <v>5875.599999999999</v>
      </c>
      <c r="I15" s="97">
        <v>307.7</v>
      </c>
      <c r="J15" s="97">
        <v>2.5</v>
      </c>
      <c r="K15" s="97">
        <f t="shared" si="3"/>
        <v>305.2</v>
      </c>
      <c r="L15" s="130">
        <f t="shared" si="4"/>
        <v>5570.4</v>
      </c>
      <c r="M15" s="97">
        <v>7563.9</v>
      </c>
      <c r="N15" s="97">
        <v>109.6</v>
      </c>
      <c r="O15" s="97">
        <v>1635.7</v>
      </c>
      <c r="P15" s="97">
        <f t="shared" si="5"/>
        <v>5818.599999999999</v>
      </c>
      <c r="Q15" s="94">
        <f t="shared" si="6"/>
        <v>95.7343690922215</v>
      </c>
      <c r="R15" s="95">
        <v>1</v>
      </c>
      <c r="S15" s="96">
        <v>0.75</v>
      </c>
      <c r="T15" s="96">
        <f t="shared" si="0"/>
        <v>0.75</v>
      </c>
    </row>
    <row r="16" spans="1:20" ht="15.75" customHeight="1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7950.6</v>
      </c>
      <c r="G16" s="97">
        <v>1109.1</v>
      </c>
      <c r="H16" s="99">
        <f t="shared" si="2"/>
        <v>6841.5</v>
      </c>
      <c r="I16" s="97">
        <v>1149.2</v>
      </c>
      <c r="J16" s="97">
        <v>9.6</v>
      </c>
      <c r="K16" s="97">
        <f t="shared" si="3"/>
        <v>1139.6000000000001</v>
      </c>
      <c r="L16" s="130">
        <f t="shared" si="4"/>
        <v>5701.9</v>
      </c>
      <c r="M16" s="97">
        <v>7831.6</v>
      </c>
      <c r="N16" s="97">
        <v>154</v>
      </c>
      <c r="O16" s="97">
        <v>955.1</v>
      </c>
      <c r="P16" s="97">
        <f t="shared" si="5"/>
        <v>6722.5</v>
      </c>
      <c r="Q16" s="94">
        <f t="shared" si="6"/>
        <v>84.81814801041278</v>
      </c>
      <c r="R16" s="95">
        <v>1</v>
      </c>
      <c r="S16" s="96">
        <v>0.75</v>
      </c>
      <c r="T16" s="96">
        <f t="shared" si="0"/>
        <v>0.75</v>
      </c>
    </row>
    <row r="17" spans="1:20" ht="16.5" customHeight="1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2959.1</v>
      </c>
      <c r="G17" s="97">
        <v>224.8</v>
      </c>
      <c r="H17" s="99">
        <f t="shared" si="2"/>
        <v>2734.2999999999997</v>
      </c>
      <c r="I17" s="97">
        <v>403.8</v>
      </c>
      <c r="J17" s="97">
        <v>4</v>
      </c>
      <c r="K17" s="97">
        <f t="shared" si="3"/>
        <v>399.8</v>
      </c>
      <c r="L17" s="130">
        <f t="shared" si="4"/>
        <v>2334.4999999999995</v>
      </c>
      <c r="M17" s="97">
        <v>2959.1</v>
      </c>
      <c r="N17" s="97">
        <v>43.9</v>
      </c>
      <c r="O17" s="97">
        <v>180.9</v>
      </c>
      <c r="P17" s="97">
        <f t="shared" si="5"/>
        <v>2734.2999999999997</v>
      </c>
      <c r="Q17" s="94">
        <f t="shared" si="6"/>
        <v>85.37834180594666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4363.4</v>
      </c>
      <c r="G18" s="145">
        <v>787.5</v>
      </c>
      <c r="H18" s="99">
        <f t="shared" si="2"/>
        <v>3575.8999999999996</v>
      </c>
      <c r="I18" s="97">
        <v>374.3</v>
      </c>
      <c r="J18" s="97">
        <v>5.5</v>
      </c>
      <c r="K18" s="97">
        <f t="shared" si="3"/>
        <v>368.8</v>
      </c>
      <c r="L18" s="130">
        <f t="shared" si="4"/>
        <v>3207.0999999999995</v>
      </c>
      <c r="M18" s="97">
        <v>4271.4</v>
      </c>
      <c r="N18" s="97">
        <v>109.7</v>
      </c>
      <c r="O18" s="97">
        <v>677.8</v>
      </c>
      <c r="P18" s="97">
        <f t="shared" si="5"/>
        <v>3483.8999999999996</v>
      </c>
      <c r="Q18" s="94">
        <f t="shared" si="6"/>
        <v>92.05488102413962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8" t="s">
        <v>39</v>
      </c>
      <c r="B31" s="178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79429.3</v>
      </c>
      <c r="G31" s="93">
        <f t="shared" si="7"/>
        <v>28527.199999999997</v>
      </c>
      <c r="H31" s="101">
        <f t="shared" si="7"/>
        <v>50902.100000000006</v>
      </c>
      <c r="I31" s="93">
        <f t="shared" si="7"/>
        <v>4159</v>
      </c>
      <c r="J31" s="93">
        <f t="shared" si="7"/>
        <v>780</v>
      </c>
      <c r="K31" s="93">
        <f t="shared" si="7"/>
        <v>3379.0000000000005</v>
      </c>
      <c r="L31" s="130">
        <f t="shared" si="4"/>
        <v>47523.100000000006</v>
      </c>
      <c r="M31" s="93">
        <f t="shared" si="7"/>
        <v>78384.90000000001</v>
      </c>
      <c r="N31" s="93">
        <f t="shared" si="7"/>
        <v>1664.9</v>
      </c>
      <c r="O31" s="93">
        <f t="shared" si="7"/>
        <v>26862.3</v>
      </c>
      <c r="P31" s="93">
        <f t="shared" si="7"/>
        <v>49857.7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2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9" t="s">
        <v>13</v>
      </c>
      <c r="B3" s="180" t="s">
        <v>102</v>
      </c>
      <c r="C3" s="22" t="s">
        <v>137</v>
      </c>
      <c r="D3" s="21"/>
      <c r="E3" s="21"/>
      <c r="F3" s="26" t="s">
        <v>214</v>
      </c>
      <c r="G3" s="26" t="s">
        <v>215</v>
      </c>
      <c r="H3" s="23" t="s">
        <v>149</v>
      </c>
      <c r="I3" s="5" t="s">
        <v>24</v>
      </c>
      <c r="J3" s="172" t="s">
        <v>191</v>
      </c>
      <c r="K3" s="172" t="s">
        <v>12</v>
      </c>
      <c r="L3" s="6" t="s">
        <v>6</v>
      </c>
    </row>
    <row r="4" spans="1:12" s="10" customFormat="1" ht="42.75" customHeight="1">
      <c r="A4" s="179"/>
      <c r="B4" s="18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3"/>
      <c r="K4" s="173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6" t="s">
        <v>172</v>
      </c>
      <c r="C6" s="124">
        <v>-184</v>
      </c>
      <c r="D6" s="126"/>
      <c r="E6" s="126"/>
      <c r="F6" s="126">
        <v>954</v>
      </c>
      <c r="G6" s="137">
        <v>141</v>
      </c>
      <c r="H6" s="126">
        <f>F6+G6</f>
        <v>1095</v>
      </c>
      <c r="I6" s="147">
        <f>C6/H6*100</f>
        <v>-16.80365296803653</v>
      </c>
      <c r="J6" s="134">
        <v>1</v>
      </c>
      <c r="K6" s="127">
        <v>0.75</v>
      </c>
      <c r="L6" s="148">
        <f aca="true" t="shared" si="0" ref="L6:L17">J6*K6</f>
        <v>0.75</v>
      </c>
    </row>
    <row r="7" spans="1:12" ht="12.75">
      <c r="A7" s="11">
        <v>2</v>
      </c>
      <c r="B7" s="146" t="s">
        <v>188</v>
      </c>
      <c r="C7" s="124">
        <v>-40</v>
      </c>
      <c r="D7" s="126"/>
      <c r="E7" s="126"/>
      <c r="F7" s="126">
        <v>483.5</v>
      </c>
      <c r="G7" s="125">
        <v>266</v>
      </c>
      <c r="H7" s="126">
        <f aca="true" t="shared" si="1" ref="H7:H17">F7+G7</f>
        <v>749.5</v>
      </c>
      <c r="I7" s="144">
        <f aca="true" t="shared" si="2" ref="I7:I17">C7/H7*100</f>
        <v>-5.33689126084056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6" t="s">
        <v>174</v>
      </c>
      <c r="C8" s="124">
        <v>-40</v>
      </c>
      <c r="D8" s="126"/>
      <c r="E8" s="126"/>
      <c r="F8" s="126">
        <v>326.9</v>
      </c>
      <c r="G8" s="125">
        <v>612.5</v>
      </c>
      <c r="H8" s="126">
        <f t="shared" si="1"/>
        <v>939.4</v>
      </c>
      <c r="I8" s="144">
        <f t="shared" si="2"/>
        <v>-4.258037044922291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6" t="s">
        <v>175</v>
      </c>
      <c r="C9" s="124">
        <v>0</v>
      </c>
      <c r="D9" s="126"/>
      <c r="E9" s="126"/>
      <c r="F9" s="126">
        <v>366.6</v>
      </c>
      <c r="G9" s="125">
        <v>340</v>
      </c>
      <c r="H9" s="126">
        <f t="shared" si="1"/>
        <v>706.6</v>
      </c>
      <c r="I9" s="144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6" t="s">
        <v>176</v>
      </c>
      <c r="C10" s="124">
        <v>-101.4</v>
      </c>
      <c r="D10" s="126"/>
      <c r="E10" s="126"/>
      <c r="F10" s="126">
        <v>6460.5</v>
      </c>
      <c r="G10" s="125">
        <v>394.3</v>
      </c>
      <c r="H10" s="126">
        <f t="shared" si="1"/>
        <v>6854.8</v>
      </c>
      <c r="I10" s="144">
        <f t="shared" si="2"/>
        <v>-1.4792554122658574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6" t="s">
        <v>177</v>
      </c>
      <c r="C11" s="124">
        <v>-307</v>
      </c>
      <c r="D11" s="126"/>
      <c r="E11" s="126"/>
      <c r="F11" s="126">
        <v>474.6</v>
      </c>
      <c r="G11" s="125">
        <v>89.7</v>
      </c>
      <c r="H11" s="126">
        <f t="shared" si="1"/>
        <v>564.3000000000001</v>
      </c>
      <c r="I11" s="144">
        <f t="shared" si="2"/>
        <v>-54.40368598263334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6" t="s">
        <v>178</v>
      </c>
      <c r="C12" s="124">
        <v>-104</v>
      </c>
      <c r="D12" s="126"/>
      <c r="E12" s="126"/>
      <c r="F12" s="126">
        <v>579.5</v>
      </c>
      <c r="G12" s="125">
        <v>74</v>
      </c>
      <c r="H12" s="126">
        <f t="shared" si="1"/>
        <v>653.5</v>
      </c>
      <c r="I12" s="144">
        <f t="shared" si="2"/>
        <v>-15.914307574598316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6" t="s">
        <v>179</v>
      </c>
      <c r="C13" s="124">
        <v>0</v>
      </c>
      <c r="D13" s="126"/>
      <c r="E13" s="126"/>
      <c r="F13" s="126">
        <v>455.1</v>
      </c>
      <c r="G13" s="125">
        <v>1081.2</v>
      </c>
      <c r="H13" s="126">
        <f t="shared" si="1"/>
        <v>1536.3000000000002</v>
      </c>
      <c r="I13" s="144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6" t="s">
        <v>180</v>
      </c>
      <c r="C14" s="124">
        <v>-57</v>
      </c>
      <c r="D14" s="126"/>
      <c r="E14" s="126"/>
      <c r="F14" s="126">
        <v>1201.3</v>
      </c>
      <c r="G14" s="125">
        <v>1045.5</v>
      </c>
      <c r="H14" s="126">
        <f t="shared" si="1"/>
        <v>2246.8</v>
      </c>
      <c r="I14" s="144">
        <f t="shared" si="2"/>
        <v>-2.5369414278084386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6" t="s">
        <v>181</v>
      </c>
      <c r="C15" s="125">
        <v>-119</v>
      </c>
      <c r="D15" s="126"/>
      <c r="E15" s="126"/>
      <c r="F15" s="126">
        <v>810.5</v>
      </c>
      <c r="G15" s="125">
        <v>258</v>
      </c>
      <c r="H15" s="126">
        <f t="shared" si="1"/>
        <v>1068.5</v>
      </c>
      <c r="I15" s="144">
        <f t="shared" si="2"/>
        <v>-11.137108095460926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6" t="s">
        <v>182</v>
      </c>
      <c r="C16" s="124">
        <v>0</v>
      </c>
      <c r="D16" s="126"/>
      <c r="E16" s="126"/>
      <c r="F16" s="126">
        <v>532.7</v>
      </c>
      <c r="G16" s="125">
        <v>132</v>
      </c>
      <c r="H16" s="126">
        <f t="shared" si="1"/>
        <v>664.7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6" t="s">
        <v>183</v>
      </c>
      <c r="C17" s="124">
        <v>-92</v>
      </c>
      <c r="D17" s="126"/>
      <c r="E17" s="126"/>
      <c r="F17" s="126">
        <v>813.6</v>
      </c>
      <c r="G17" s="125">
        <v>385</v>
      </c>
      <c r="H17" s="126">
        <f t="shared" si="1"/>
        <v>1198.6</v>
      </c>
      <c r="I17" s="144">
        <f t="shared" si="2"/>
        <v>-7.675621558484899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6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80" t="s">
        <v>39</v>
      </c>
      <c r="B30" s="184"/>
      <c r="C30" s="93">
        <f aca="true" t="shared" si="3" ref="C30:H30">SUM(C6:C29)</f>
        <v>-1044.4</v>
      </c>
      <c r="D30" s="93">
        <f t="shared" si="3"/>
        <v>0</v>
      </c>
      <c r="E30" s="93">
        <f t="shared" si="3"/>
        <v>0</v>
      </c>
      <c r="F30" s="149">
        <f t="shared" si="3"/>
        <v>13458.800000000001</v>
      </c>
      <c r="G30" s="93">
        <f t="shared" si="3"/>
        <v>4819.2</v>
      </c>
      <c r="H30" s="135">
        <f t="shared" si="3"/>
        <v>18277.999999999996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5.375" style="34" customWidth="1"/>
    <col min="2" max="2" width="24.62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7" t="s">
        <v>150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90" t="s">
        <v>14</v>
      </c>
      <c r="B3" s="180" t="s">
        <v>102</v>
      </c>
      <c r="C3" s="36" t="s">
        <v>36</v>
      </c>
      <c r="D3" s="37"/>
      <c r="E3" s="37"/>
      <c r="F3" s="33" t="s">
        <v>206</v>
      </c>
      <c r="G3" s="33" t="s">
        <v>215</v>
      </c>
      <c r="H3" s="38" t="s">
        <v>138</v>
      </c>
      <c r="I3" s="33" t="s">
        <v>24</v>
      </c>
      <c r="J3" s="185" t="s">
        <v>11</v>
      </c>
      <c r="K3" s="185" t="s">
        <v>5</v>
      </c>
      <c r="L3" s="39" t="s">
        <v>6</v>
      </c>
    </row>
    <row r="4" spans="1:12" ht="42.75" customHeight="1">
      <c r="A4" s="190"/>
      <c r="B4" s="180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6"/>
      <c r="K4" s="186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126">
        <v>954</v>
      </c>
      <c r="G6" s="137">
        <v>141</v>
      </c>
      <c r="H6" s="150">
        <f>F6+G6</f>
        <v>1095</v>
      </c>
      <c r="I6" s="151">
        <f>C6/H6*100</f>
        <v>0</v>
      </c>
      <c r="J6" s="152">
        <v>1</v>
      </c>
      <c r="K6" s="153">
        <v>0.75</v>
      </c>
      <c r="L6" s="154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126">
        <v>483.5</v>
      </c>
      <c r="G7" s="125">
        <v>266</v>
      </c>
      <c r="H7" s="108">
        <f aca="true" t="shared" si="1" ref="H7:H17">F7+G7</f>
        <v>749.5</v>
      </c>
      <c r="I7" s="151">
        <f aca="true" t="shared" si="2" ref="I7:I17">C7/H7*100</f>
        <v>0</v>
      </c>
      <c r="J7" s="152">
        <v>1</v>
      </c>
      <c r="K7" s="153">
        <v>0.75</v>
      </c>
      <c r="L7" s="153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126">
        <v>326.9</v>
      </c>
      <c r="G8" s="125">
        <v>612.5</v>
      </c>
      <c r="H8" s="108">
        <f t="shared" si="1"/>
        <v>939.4</v>
      </c>
      <c r="I8" s="151">
        <f t="shared" si="2"/>
        <v>0</v>
      </c>
      <c r="J8" s="152">
        <v>1</v>
      </c>
      <c r="K8" s="153">
        <v>0.75</v>
      </c>
      <c r="L8" s="153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126">
        <v>366.6</v>
      </c>
      <c r="G9" s="125">
        <v>340</v>
      </c>
      <c r="H9" s="108">
        <f t="shared" si="1"/>
        <v>706.6</v>
      </c>
      <c r="I9" s="151">
        <f t="shared" si="2"/>
        <v>0</v>
      </c>
      <c r="J9" s="152">
        <v>1</v>
      </c>
      <c r="K9" s="153">
        <v>0.75</v>
      </c>
      <c r="L9" s="153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126">
        <v>6460.5</v>
      </c>
      <c r="G10" s="125">
        <v>394.3</v>
      </c>
      <c r="H10" s="108">
        <f t="shared" si="1"/>
        <v>6854.8</v>
      </c>
      <c r="I10" s="151">
        <f t="shared" si="2"/>
        <v>0</v>
      </c>
      <c r="J10" s="152">
        <v>1</v>
      </c>
      <c r="K10" s="153">
        <v>0.75</v>
      </c>
      <c r="L10" s="153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126">
        <v>474.6</v>
      </c>
      <c r="G11" s="125">
        <v>89.7</v>
      </c>
      <c r="H11" s="108">
        <f t="shared" si="1"/>
        <v>564.3000000000001</v>
      </c>
      <c r="I11" s="151">
        <f t="shared" si="2"/>
        <v>0</v>
      </c>
      <c r="J11" s="152">
        <v>1</v>
      </c>
      <c r="K11" s="153">
        <v>0.75</v>
      </c>
      <c r="L11" s="153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126">
        <v>579.5</v>
      </c>
      <c r="G12" s="125">
        <v>74</v>
      </c>
      <c r="H12" s="108">
        <f t="shared" si="1"/>
        <v>653.5</v>
      </c>
      <c r="I12" s="151">
        <f t="shared" si="2"/>
        <v>0</v>
      </c>
      <c r="J12" s="152">
        <v>1</v>
      </c>
      <c r="K12" s="153">
        <v>0.75</v>
      </c>
      <c r="L12" s="153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126">
        <v>455.1</v>
      </c>
      <c r="G13" s="125">
        <v>1081.2</v>
      </c>
      <c r="H13" s="108">
        <f t="shared" si="1"/>
        <v>1536.3000000000002</v>
      </c>
      <c r="I13" s="151">
        <f t="shared" si="2"/>
        <v>0</v>
      </c>
      <c r="J13" s="152">
        <v>1</v>
      </c>
      <c r="K13" s="153">
        <v>0.75</v>
      </c>
      <c r="L13" s="153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126">
        <v>1201.3</v>
      </c>
      <c r="G14" s="125">
        <v>1045.5</v>
      </c>
      <c r="H14" s="108">
        <f t="shared" si="1"/>
        <v>2246.8</v>
      </c>
      <c r="I14" s="151">
        <f t="shared" si="2"/>
        <v>0</v>
      </c>
      <c r="J14" s="152">
        <v>1</v>
      </c>
      <c r="K14" s="153">
        <v>0.75</v>
      </c>
      <c r="L14" s="153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126">
        <v>810.5</v>
      </c>
      <c r="G15" s="125">
        <v>258</v>
      </c>
      <c r="H15" s="108">
        <f t="shared" si="1"/>
        <v>1068.5</v>
      </c>
      <c r="I15" s="151">
        <f t="shared" si="2"/>
        <v>0</v>
      </c>
      <c r="J15" s="152">
        <v>1</v>
      </c>
      <c r="K15" s="153">
        <v>0.75</v>
      </c>
      <c r="L15" s="153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126">
        <v>532.7</v>
      </c>
      <c r="G16" s="125">
        <v>132</v>
      </c>
      <c r="H16" s="108">
        <f t="shared" si="1"/>
        <v>664.7</v>
      </c>
      <c r="I16" s="151">
        <f t="shared" si="2"/>
        <v>0</v>
      </c>
      <c r="J16" s="152">
        <v>1</v>
      </c>
      <c r="K16" s="153">
        <v>0.75</v>
      </c>
      <c r="L16" s="153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126">
        <v>813.6</v>
      </c>
      <c r="G17" s="125">
        <v>385</v>
      </c>
      <c r="H17" s="108">
        <f t="shared" si="1"/>
        <v>1198.6</v>
      </c>
      <c r="I17" s="151">
        <f t="shared" si="2"/>
        <v>0</v>
      </c>
      <c r="J17" s="152">
        <v>1</v>
      </c>
      <c r="K17" s="153">
        <v>0.75</v>
      </c>
      <c r="L17" s="153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1"/>
      <c r="J18" s="152"/>
      <c r="K18" s="153"/>
      <c r="L18" s="153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1"/>
      <c r="J19" s="152"/>
      <c r="K19" s="153"/>
      <c r="L19" s="153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1"/>
      <c r="J20" s="152"/>
      <c r="K20" s="153"/>
      <c r="L20" s="153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1"/>
      <c r="J21" s="152"/>
      <c r="K21" s="153"/>
      <c r="L21" s="153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1"/>
      <c r="J22" s="152"/>
      <c r="K22" s="153"/>
      <c r="L22" s="153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1"/>
      <c r="J23" s="152"/>
      <c r="K23" s="153"/>
      <c r="L23" s="153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1"/>
      <c r="J24" s="152"/>
      <c r="K24" s="153"/>
      <c r="L24" s="153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1"/>
      <c r="J25" s="152"/>
      <c r="K25" s="153"/>
      <c r="L25" s="153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1"/>
      <c r="J26" s="152"/>
      <c r="K26" s="153"/>
      <c r="L26" s="153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1"/>
      <c r="J27" s="152"/>
      <c r="K27" s="153"/>
      <c r="L27" s="153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1"/>
      <c r="J28" s="152"/>
      <c r="K28" s="153"/>
      <c r="L28" s="153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1"/>
      <c r="J29" s="152"/>
      <c r="K29" s="153"/>
      <c r="L29" s="153"/>
    </row>
    <row r="30" spans="1:12" ht="12.75">
      <c r="A30" s="188" t="s">
        <v>39</v>
      </c>
      <c r="B30" s="189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9">
        <f t="shared" si="3"/>
        <v>13458.800000000001</v>
      </c>
      <c r="G30" s="93">
        <f t="shared" si="3"/>
        <v>4819.2</v>
      </c>
      <c r="H30" s="93">
        <f t="shared" si="3"/>
        <v>18277.999999999996</v>
      </c>
      <c r="I30" s="155" t="s">
        <v>8</v>
      </c>
      <c r="J30" s="156" t="s">
        <v>8</v>
      </c>
      <c r="K30" s="157">
        <v>0.75</v>
      </c>
      <c r="L30" s="157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18" sqref="G1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2" t="s">
        <v>151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9" t="s">
        <v>14</v>
      </c>
      <c r="B3" s="180" t="s">
        <v>102</v>
      </c>
      <c r="C3" s="6" t="s">
        <v>139</v>
      </c>
      <c r="D3" s="21"/>
      <c r="E3" s="21"/>
      <c r="F3" s="26" t="s">
        <v>199</v>
      </c>
      <c r="G3" s="26" t="s">
        <v>216</v>
      </c>
      <c r="H3" s="23" t="s">
        <v>140</v>
      </c>
      <c r="I3" s="5" t="s">
        <v>41</v>
      </c>
      <c r="J3" s="172" t="s">
        <v>15</v>
      </c>
      <c r="K3" s="172" t="s">
        <v>16</v>
      </c>
      <c r="L3" s="6" t="s">
        <v>6</v>
      </c>
    </row>
    <row r="4" spans="1:12" s="10" customFormat="1" ht="42.75" customHeight="1">
      <c r="A4" s="179"/>
      <c r="B4" s="180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3"/>
      <c r="K4" s="173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108">
        <v>11172</v>
      </c>
      <c r="G6" s="108">
        <v>7507.7</v>
      </c>
      <c r="H6" s="108">
        <f>F6-G6</f>
        <v>3664.3</v>
      </c>
      <c r="I6" s="158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108">
        <v>3434.5</v>
      </c>
      <c r="G7" s="108">
        <v>1023.6</v>
      </c>
      <c r="H7" s="108">
        <f aca="true" t="shared" si="2" ref="H7:H17">F7-G7</f>
        <v>2410.9</v>
      </c>
      <c r="I7" s="158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108">
        <v>3470.4</v>
      </c>
      <c r="G8" s="108">
        <v>966</v>
      </c>
      <c r="H8" s="108">
        <f t="shared" si="2"/>
        <v>2504.4</v>
      </c>
      <c r="I8" s="159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108">
        <v>4708.2</v>
      </c>
      <c r="G9" s="108">
        <v>2194.5</v>
      </c>
      <c r="H9" s="108">
        <f t="shared" si="2"/>
        <v>2513.7</v>
      </c>
      <c r="I9" s="159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108">
        <v>22019.2</v>
      </c>
      <c r="G10" s="108">
        <v>10230.3</v>
      </c>
      <c r="H10" s="108">
        <f t="shared" si="2"/>
        <v>11788.900000000001</v>
      </c>
      <c r="I10" s="159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108">
        <v>3649.4</v>
      </c>
      <c r="G11" s="108">
        <v>432.9</v>
      </c>
      <c r="H11" s="108">
        <f t="shared" si="2"/>
        <v>3216.5</v>
      </c>
      <c r="I11" s="159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108">
        <v>3787.1</v>
      </c>
      <c r="G12" s="108">
        <v>864.3</v>
      </c>
      <c r="H12" s="108">
        <f t="shared" si="2"/>
        <v>2922.8</v>
      </c>
      <c r="I12" s="159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108">
        <v>4294.5</v>
      </c>
      <c r="G13" s="108">
        <v>1441.2</v>
      </c>
      <c r="H13" s="108">
        <f t="shared" si="2"/>
        <v>2853.3</v>
      </c>
      <c r="I13" s="159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108">
        <v>7620.9</v>
      </c>
      <c r="G14" s="108">
        <v>1745.3</v>
      </c>
      <c r="H14" s="108">
        <f t="shared" si="2"/>
        <v>5875.599999999999</v>
      </c>
      <c r="I14" s="159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108">
        <v>7950.6</v>
      </c>
      <c r="G15" s="108">
        <v>1109.1</v>
      </c>
      <c r="H15" s="108">
        <f t="shared" si="2"/>
        <v>6841.5</v>
      </c>
      <c r="I15" s="159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108">
        <v>2959.1</v>
      </c>
      <c r="G16" s="108">
        <v>224.8</v>
      </c>
      <c r="H16" s="108">
        <f t="shared" si="2"/>
        <v>2734.2999999999997</v>
      </c>
      <c r="I16" s="159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108">
        <v>4363.4</v>
      </c>
      <c r="G17" s="108">
        <v>787.5</v>
      </c>
      <c r="H17" s="108">
        <f t="shared" si="2"/>
        <v>3575.8999999999996</v>
      </c>
      <c r="I17" s="159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60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1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1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1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1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60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1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1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1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60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60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60"/>
      <c r="J29" s="134"/>
      <c r="K29" s="127"/>
      <c r="L29" s="127"/>
    </row>
    <row r="30" spans="1:12" ht="12.75">
      <c r="A30" s="180" t="s">
        <v>39</v>
      </c>
      <c r="B30" s="184"/>
      <c r="C30" s="93">
        <f aca="true" t="shared" si="3" ref="C30:H30">SUM(C6:C29)</f>
        <v>0</v>
      </c>
      <c r="D30" s="93">
        <f t="shared" si="3"/>
        <v>0</v>
      </c>
      <c r="E30" s="149">
        <f t="shared" si="3"/>
        <v>0</v>
      </c>
      <c r="F30" s="93">
        <f t="shared" si="3"/>
        <v>79429.3</v>
      </c>
      <c r="G30" s="93">
        <f t="shared" si="3"/>
        <v>28527.199999999997</v>
      </c>
      <c r="H30" s="93">
        <f t="shared" si="3"/>
        <v>50902.100000000006</v>
      </c>
      <c r="I30" s="162" t="s">
        <v>8</v>
      </c>
      <c r="J30" s="163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I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8" sqref="P1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2" t="s">
        <v>152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9" t="s">
        <v>3</v>
      </c>
      <c r="B3" s="180" t="s">
        <v>102</v>
      </c>
      <c r="C3" s="26" t="s">
        <v>217</v>
      </c>
      <c r="D3" s="26" t="s">
        <v>218</v>
      </c>
      <c r="E3" s="26" t="s">
        <v>219</v>
      </c>
      <c r="F3" s="23" t="s">
        <v>1</v>
      </c>
      <c r="G3" s="21"/>
      <c r="H3" s="21"/>
      <c r="I3" s="5" t="s">
        <v>193</v>
      </c>
      <c r="J3" s="5" t="s">
        <v>224</v>
      </c>
      <c r="K3" s="26" t="s">
        <v>31</v>
      </c>
      <c r="L3" s="26" t="s">
        <v>199</v>
      </c>
      <c r="M3" s="26" t="s">
        <v>220</v>
      </c>
      <c r="N3" s="23" t="s">
        <v>2</v>
      </c>
      <c r="O3" s="5" t="s">
        <v>45</v>
      </c>
      <c r="P3" s="172" t="s">
        <v>17</v>
      </c>
      <c r="Q3" s="172" t="s">
        <v>18</v>
      </c>
      <c r="R3" s="6" t="s">
        <v>6</v>
      </c>
    </row>
    <row r="4" spans="1:18" s="10" customFormat="1" ht="69.75" customHeight="1">
      <c r="A4" s="179"/>
      <c r="B4" s="18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3"/>
      <c r="Q4" s="173"/>
      <c r="R4" s="9" t="s">
        <v>47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4">
        <v>1</v>
      </c>
      <c r="B6" s="92" t="s">
        <v>172</v>
      </c>
      <c r="C6" s="97">
        <v>10988</v>
      </c>
      <c r="D6" s="97">
        <v>109.7</v>
      </c>
      <c r="E6" s="97">
        <v>7398</v>
      </c>
      <c r="F6" s="97">
        <f>C6-D6-E6</f>
        <v>3480.2999999999993</v>
      </c>
      <c r="G6" s="97"/>
      <c r="H6" s="97"/>
      <c r="I6" s="93">
        <v>0</v>
      </c>
      <c r="J6" s="93">
        <v>0</v>
      </c>
      <c r="K6" s="97">
        <f>J6-I6</f>
        <v>0</v>
      </c>
      <c r="L6" s="97">
        <v>11172</v>
      </c>
      <c r="M6" s="97">
        <v>7507.7</v>
      </c>
      <c r="N6" s="97">
        <f>L6-M6</f>
        <v>3664.3</v>
      </c>
      <c r="O6" s="94">
        <f>(F6-N6)/F6*100</f>
        <v>-5.286900554549923</v>
      </c>
      <c r="P6" s="165">
        <v>0</v>
      </c>
      <c r="Q6" s="96">
        <v>1.2</v>
      </c>
      <c r="R6" s="96">
        <f aca="true" t="shared" si="0" ref="R6:R17">P6*Q6</f>
        <v>0</v>
      </c>
    </row>
    <row r="7" spans="1:18" ht="12.75">
      <c r="A7" s="164">
        <v>2</v>
      </c>
      <c r="B7" s="92" t="s">
        <v>188</v>
      </c>
      <c r="C7" s="97">
        <v>3394.5</v>
      </c>
      <c r="D7" s="97">
        <v>43.9</v>
      </c>
      <c r="E7" s="97">
        <v>979.7</v>
      </c>
      <c r="F7" s="97">
        <f aca="true" t="shared" si="1" ref="F7:F17">C7-D7-E7</f>
        <v>2370.8999999999996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3434.5</v>
      </c>
      <c r="M7" s="97">
        <v>1023.6</v>
      </c>
      <c r="N7" s="97">
        <f aca="true" t="shared" si="3" ref="N7:N17">L7-M7</f>
        <v>2410.9</v>
      </c>
      <c r="O7" s="94">
        <f aca="true" t="shared" si="4" ref="O7:O17">(F7-N7)/F7*100</f>
        <v>-1.6871230334472336</v>
      </c>
      <c r="P7" s="165">
        <v>0.66</v>
      </c>
      <c r="Q7" s="96">
        <v>1.2</v>
      </c>
      <c r="R7" s="96">
        <f t="shared" si="0"/>
        <v>0.792</v>
      </c>
    </row>
    <row r="8" spans="1:18" ht="12.75">
      <c r="A8" s="164">
        <v>3</v>
      </c>
      <c r="B8" s="92" t="s">
        <v>174</v>
      </c>
      <c r="C8" s="97">
        <v>3430.4</v>
      </c>
      <c r="D8" s="97">
        <v>43.9</v>
      </c>
      <c r="E8" s="97">
        <v>922.1</v>
      </c>
      <c r="F8" s="97">
        <f t="shared" si="1"/>
        <v>2464.4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3470.4</v>
      </c>
      <c r="M8" s="97">
        <v>966</v>
      </c>
      <c r="N8" s="97">
        <f t="shared" si="3"/>
        <v>2504.4</v>
      </c>
      <c r="O8" s="94">
        <f t="shared" si="4"/>
        <v>-1.6231131309852296</v>
      </c>
      <c r="P8" s="165">
        <v>0.68</v>
      </c>
      <c r="Q8" s="96">
        <v>1.2</v>
      </c>
      <c r="R8" s="96">
        <f t="shared" si="0"/>
        <v>0.8160000000000001</v>
      </c>
    </row>
    <row r="9" spans="1:18" ht="12.75">
      <c r="A9" s="164">
        <v>4</v>
      </c>
      <c r="B9" s="92" t="s">
        <v>175</v>
      </c>
      <c r="C9" s="97">
        <v>4708.2</v>
      </c>
      <c r="D9" s="97">
        <v>786.4</v>
      </c>
      <c r="E9" s="97">
        <v>1408.1</v>
      </c>
      <c r="F9" s="97">
        <f t="shared" si="1"/>
        <v>2513.7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4708.2</v>
      </c>
      <c r="M9" s="97">
        <v>2194.5</v>
      </c>
      <c r="N9" s="97">
        <f t="shared" si="3"/>
        <v>2513.7</v>
      </c>
      <c r="O9" s="94">
        <f t="shared" si="4"/>
        <v>0</v>
      </c>
      <c r="P9" s="165">
        <v>1</v>
      </c>
      <c r="Q9" s="96">
        <v>1.2</v>
      </c>
      <c r="R9" s="96">
        <f t="shared" si="0"/>
        <v>1.2</v>
      </c>
    </row>
    <row r="10" spans="1:18" ht="12.75">
      <c r="A10" s="164">
        <v>5</v>
      </c>
      <c r="B10" s="92" t="s">
        <v>176</v>
      </c>
      <c r="C10" s="97">
        <v>21917.8</v>
      </c>
      <c r="D10" s="97">
        <v>0.7</v>
      </c>
      <c r="E10" s="97">
        <v>10229.6</v>
      </c>
      <c r="F10" s="97">
        <f t="shared" si="1"/>
        <v>11687.499999999998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22019.2</v>
      </c>
      <c r="M10" s="97">
        <v>10230.3</v>
      </c>
      <c r="N10" s="97">
        <f t="shared" si="3"/>
        <v>11788.900000000001</v>
      </c>
      <c r="O10" s="94">
        <f t="shared" si="4"/>
        <v>-0.8675935828877287</v>
      </c>
      <c r="P10" s="165">
        <v>0.82</v>
      </c>
      <c r="Q10" s="96">
        <v>1.2</v>
      </c>
      <c r="R10" s="96">
        <f t="shared" si="0"/>
        <v>0.9839999999999999</v>
      </c>
    </row>
    <row r="11" spans="1:18" ht="12.75">
      <c r="A11" s="164">
        <v>6</v>
      </c>
      <c r="B11" s="92" t="s">
        <v>177</v>
      </c>
      <c r="C11" s="97">
        <v>3342.4</v>
      </c>
      <c r="D11" s="97">
        <v>109.6</v>
      </c>
      <c r="E11" s="97">
        <v>323.3</v>
      </c>
      <c r="F11" s="97">
        <f t="shared" si="1"/>
        <v>2909.5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3649.4</v>
      </c>
      <c r="M11" s="97">
        <v>432.9</v>
      </c>
      <c r="N11" s="97">
        <f t="shared" si="3"/>
        <v>3216.5</v>
      </c>
      <c r="O11" s="94">
        <f t="shared" si="4"/>
        <v>-10.551641175459702</v>
      </c>
      <c r="P11" s="165">
        <v>0</v>
      </c>
      <c r="Q11" s="96">
        <v>1.2</v>
      </c>
      <c r="R11" s="96">
        <f t="shared" si="0"/>
        <v>0</v>
      </c>
    </row>
    <row r="12" spans="1:18" ht="25.5">
      <c r="A12" s="164">
        <v>7</v>
      </c>
      <c r="B12" s="92" t="s">
        <v>178</v>
      </c>
      <c r="C12" s="97">
        <v>3683.1</v>
      </c>
      <c r="D12" s="97">
        <v>109.6</v>
      </c>
      <c r="E12" s="97">
        <v>754.7</v>
      </c>
      <c r="F12" s="97">
        <f t="shared" si="1"/>
        <v>2818.8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3787.1</v>
      </c>
      <c r="M12" s="97">
        <v>864.3</v>
      </c>
      <c r="N12" s="97">
        <f t="shared" si="3"/>
        <v>2922.8</v>
      </c>
      <c r="O12" s="94">
        <f t="shared" si="4"/>
        <v>-3.689513268057329</v>
      </c>
      <c r="P12" s="165">
        <v>0.26</v>
      </c>
      <c r="Q12" s="96">
        <v>1.2</v>
      </c>
      <c r="R12" s="96">
        <f t="shared" si="0"/>
        <v>0.312</v>
      </c>
    </row>
    <row r="13" spans="1:18" ht="18.75" customHeight="1">
      <c r="A13" s="164">
        <v>8</v>
      </c>
      <c r="B13" s="92" t="s">
        <v>185</v>
      </c>
      <c r="C13" s="97">
        <v>4294.5</v>
      </c>
      <c r="D13" s="97">
        <v>43.9</v>
      </c>
      <c r="E13" s="97">
        <v>1397.3</v>
      </c>
      <c r="F13" s="97">
        <f t="shared" si="1"/>
        <v>2853.3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4294.5</v>
      </c>
      <c r="M13" s="97">
        <v>1441.2</v>
      </c>
      <c r="N13" s="97">
        <f t="shared" si="3"/>
        <v>2853.3</v>
      </c>
      <c r="O13" s="94">
        <f t="shared" si="4"/>
        <v>0</v>
      </c>
      <c r="P13" s="165">
        <v>1</v>
      </c>
      <c r="Q13" s="96">
        <v>1.2</v>
      </c>
      <c r="R13" s="96">
        <f t="shared" si="0"/>
        <v>1.2</v>
      </c>
    </row>
    <row r="14" spans="1:18" ht="12.75">
      <c r="A14" s="164">
        <v>9</v>
      </c>
      <c r="B14" s="92" t="s">
        <v>180</v>
      </c>
      <c r="C14" s="97">
        <v>7563.9</v>
      </c>
      <c r="D14" s="97">
        <v>109.6</v>
      </c>
      <c r="E14" s="97">
        <v>1635.7</v>
      </c>
      <c r="F14" s="97">
        <f t="shared" si="1"/>
        <v>5818.599999999999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7620.9</v>
      </c>
      <c r="M14" s="97">
        <v>1745.3</v>
      </c>
      <c r="N14" s="97">
        <f t="shared" si="3"/>
        <v>5875.599999999999</v>
      </c>
      <c r="O14" s="94">
        <f t="shared" si="4"/>
        <v>-0.9796170900216548</v>
      </c>
      <c r="P14" s="165">
        <v>0.8</v>
      </c>
      <c r="Q14" s="96">
        <v>1.2</v>
      </c>
      <c r="R14" s="96">
        <f t="shared" si="0"/>
        <v>0.96</v>
      </c>
    </row>
    <row r="15" spans="1:18" ht="12.75">
      <c r="A15" s="164">
        <v>10</v>
      </c>
      <c r="B15" s="92" t="s">
        <v>181</v>
      </c>
      <c r="C15" s="97">
        <v>7831.6</v>
      </c>
      <c r="D15" s="97">
        <v>154</v>
      </c>
      <c r="E15" s="97">
        <v>955.1</v>
      </c>
      <c r="F15" s="97">
        <f t="shared" si="1"/>
        <v>6722.5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7950.6</v>
      </c>
      <c r="M15" s="97">
        <v>1109.1</v>
      </c>
      <c r="N15" s="97">
        <f t="shared" si="3"/>
        <v>6841.5</v>
      </c>
      <c r="O15" s="94">
        <f t="shared" si="4"/>
        <v>-1.770174786165861</v>
      </c>
      <c r="P15" s="165">
        <v>0.64</v>
      </c>
      <c r="Q15" s="96">
        <v>1.2</v>
      </c>
      <c r="R15" s="96">
        <f t="shared" si="0"/>
        <v>0.768</v>
      </c>
    </row>
    <row r="16" spans="1:18" ht="12.75">
      <c r="A16" s="164">
        <v>11</v>
      </c>
      <c r="B16" s="92" t="s">
        <v>182</v>
      </c>
      <c r="C16" s="97">
        <v>2959.1</v>
      </c>
      <c r="D16" s="97">
        <v>43.9</v>
      </c>
      <c r="E16" s="97">
        <v>180.9</v>
      </c>
      <c r="F16" s="97">
        <f t="shared" si="1"/>
        <v>2734.2999999999997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2959.1</v>
      </c>
      <c r="M16" s="97">
        <v>224.8</v>
      </c>
      <c r="N16" s="97">
        <f t="shared" si="3"/>
        <v>2734.2999999999997</v>
      </c>
      <c r="O16" s="94">
        <f t="shared" si="4"/>
        <v>0</v>
      </c>
      <c r="P16" s="165">
        <v>1</v>
      </c>
      <c r="Q16" s="96">
        <v>1.2</v>
      </c>
      <c r="R16" s="96">
        <f t="shared" si="0"/>
        <v>1.2</v>
      </c>
    </row>
    <row r="17" spans="1:18" ht="12.75">
      <c r="A17" s="164">
        <v>12</v>
      </c>
      <c r="B17" s="92" t="s">
        <v>183</v>
      </c>
      <c r="C17" s="97">
        <v>4271.4</v>
      </c>
      <c r="D17" s="97">
        <v>109.7</v>
      </c>
      <c r="E17" s="97">
        <v>677.8</v>
      </c>
      <c r="F17" s="97">
        <f t="shared" si="1"/>
        <v>3483.8999999999996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4363.4</v>
      </c>
      <c r="M17" s="97">
        <v>787.5</v>
      </c>
      <c r="N17" s="97">
        <f t="shared" si="3"/>
        <v>3575.8999999999996</v>
      </c>
      <c r="O17" s="94">
        <f t="shared" si="4"/>
        <v>-2.640718734751285</v>
      </c>
      <c r="P17" s="165">
        <v>0.48</v>
      </c>
      <c r="Q17" s="96">
        <v>1.2</v>
      </c>
      <c r="R17" s="96">
        <f t="shared" si="0"/>
        <v>0.576</v>
      </c>
    </row>
    <row r="18" spans="1:18" ht="12.75">
      <c r="A18" s="164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5"/>
      <c r="Q18" s="96"/>
      <c r="R18" s="96"/>
    </row>
    <row r="19" spans="1:18" ht="12.75">
      <c r="A19" s="164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5"/>
      <c r="Q19" s="96"/>
      <c r="R19" s="96"/>
    </row>
    <row r="20" spans="1:18" ht="12.75">
      <c r="A20" s="164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5"/>
      <c r="Q20" s="96"/>
      <c r="R20" s="96"/>
    </row>
    <row r="21" spans="1:18" ht="12.75">
      <c r="A21" s="164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5"/>
      <c r="Q21" s="96"/>
      <c r="R21" s="96"/>
    </row>
    <row r="22" spans="1:18" ht="12.75">
      <c r="A22" s="164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5"/>
      <c r="Q22" s="96"/>
      <c r="R22" s="96"/>
    </row>
    <row r="23" spans="1:18" ht="4.5" customHeight="1">
      <c r="A23" s="164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5"/>
      <c r="Q23" s="96"/>
      <c r="R23" s="96"/>
    </row>
    <row r="24" spans="1:18" ht="12.75" hidden="1">
      <c r="A24" s="164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5"/>
      <c r="Q24" s="96"/>
      <c r="R24" s="96"/>
    </row>
    <row r="25" spans="1:18" ht="12.75" hidden="1">
      <c r="A25" s="164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5"/>
      <c r="Q25" s="96"/>
      <c r="R25" s="96"/>
    </row>
    <row r="26" spans="1:18" ht="12.75" hidden="1">
      <c r="A26" s="164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5"/>
      <c r="Q26" s="96"/>
      <c r="R26" s="96"/>
    </row>
    <row r="27" spans="1:18" ht="12.75" hidden="1">
      <c r="A27" s="164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5"/>
      <c r="Q27" s="96"/>
      <c r="R27" s="96"/>
    </row>
    <row r="28" spans="1:18" ht="12.75" hidden="1">
      <c r="A28" s="164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5"/>
      <c r="Q28" s="96"/>
      <c r="R28" s="96"/>
    </row>
    <row r="29" spans="1:18" ht="12.75" hidden="1">
      <c r="A29" s="164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5"/>
      <c r="Q29" s="96"/>
      <c r="R29" s="96"/>
    </row>
    <row r="30" spans="1:18" ht="12.75">
      <c r="A30" s="191" t="s">
        <v>39</v>
      </c>
      <c r="B30" s="191"/>
      <c r="C30" s="93">
        <f aca="true" t="shared" si="5" ref="C30:N30">SUM(C6:C29)</f>
        <v>78384.90000000001</v>
      </c>
      <c r="D30" s="93">
        <f t="shared" si="5"/>
        <v>1664.9</v>
      </c>
      <c r="E30" s="93">
        <f t="shared" si="5"/>
        <v>26862.3</v>
      </c>
      <c r="F30" s="93">
        <f t="shared" si="5"/>
        <v>49857.7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79429.3</v>
      </c>
      <c r="M30" s="93">
        <f t="shared" si="5"/>
        <v>28527.199999999997</v>
      </c>
      <c r="N30" s="93">
        <f t="shared" si="5"/>
        <v>50902.100000000006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2.75390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9" t="s">
        <v>20</v>
      </c>
      <c r="B3" s="180" t="s">
        <v>102</v>
      </c>
      <c r="C3" s="25" t="s">
        <v>51</v>
      </c>
      <c r="D3" s="25" t="s">
        <v>194</v>
      </c>
      <c r="E3" s="25" t="s">
        <v>225</v>
      </c>
      <c r="F3" s="25" t="s">
        <v>49</v>
      </c>
      <c r="G3" s="25" t="s">
        <v>49</v>
      </c>
      <c r="H3" s="25" t="s">
        <v>141</v>
      </c>
      <c r="I3" s="5" t="s">
        <v>48</v>
      </c>
      <c r="J3" s="172" t="s">
        <v>21</v>
      </c>
      <c r="K3" s="172" t="s">
        <v>192</v>
      </c>
      <c r="L3" s="6" t="s">
        <v>6</v>
      </c>
    </row>
    <row r="4" spans="1:12" s="10" customFormat="1" ht="42.75" customHeight="1">
      <c r="A4" s="179"/>
      <c r="B4" s="180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3"/>
      <c r="K4" s="173"/>
      <c r="L4" s="9" t="s">
        <v>50</v>
      </c>
    </row>
    <row r="5" spans="1:12" s="10" customFormat="1" ht="7.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172</v>
      </c>
      <c r="C6" s="24">
        <v>0</v>
      </c>
      <c r="D6" s="93">
        <v>4.5</v>
      </c>
      <c r="E6" s="93">
        <v>21</v>
      </c>
      <c r="F6" s="93">
        <f>E6-D6</f>
        <v>16.5</v>
      </c>
      <c r="G6" s="130">
        <v>0</v>
      </c>
      <c r="H6" s="97">
        <v>882</v>
      </c>
      <c r="I6" s="169">
        <f>F6/H6*100</f>
        <v>1.870748299319728</v>
      </c>
      <c r="J6" s="96">
        <v>0.626</v>
      </c>
      <c r="K6" s="96">
        <v>1</v>
      </c>
      <c r="L6" s="96">
        <f aca="true" t="shared" si="0" ref="L6:L17">J6*K6</f>
        <v>0.626</v>
      </c>
    </row>
    <row r="7" spans="1:12" ht="12.75">
      <c r="A7" s="87">
        <v>2</v>
      </c>
      <c r="B7" s="92" t="s">
        <v>188</v>
      </c>
      <c r="C7" s="24">
        <v>0</v>
      </c>
      <c r="D7" s="93">
        <v>1</v>
      </c>
      <c r="E7" s="93">
        <v>1</v>
      </c>
      <c r="F7" s="93">
        <f aca="true" t="shared" si="1" ref="F7:F17">E7-D7</f>
        <v>0</v>
      </c>
      <c r="G7" s="130">
        <v>75</v>
      </c>
      <c r="H7" s="97">
        <v>471.5</v>
      </c>
      <c r="I7" s="169">
        <f aca="true" t="shared" si="2" ref="I7:I17">F7/H7*100</f>
        <v>0</v>
      </c>
      <c r="J7" s="96">
        <v>1</v>
      </c>
      <c r="K7" s="96">
        <v>1</v>
      </c>
      <c r="L7" s="96">
        <f t="shared" si="0"/>
        <v>1</v>
      </c>
    </row>
    <row r="8" spans="1:12" ht="12.75">
      <c r="A8" s="87">
        <v>3</v>
      </c>
      <c r="B8" s="92" t="s">
        <v>174</v>
      </c>
      <c r="C8" s="24">
        <v>0</v>
      </c>
      <c r="D8" s="93"/>
      <c r="E8" s="93">
        <v>2.6</v>
      </c>
      <c r="F8" s="93">
        <f t="shared" si="1"/>
        <v>2.6</v>
      </c>
      <c r="G8" s="130">
        <v>1.3</v>
      </c>
      <c r="H8" s="97">
        <v>308.9</v>
      </c>
      <c r="I8" s="169">
        <f t="shared" si="2"/>
        <v>0.8416963418582066</v>
      </c>
      <c r="J8" s="96">
        <v>0.832</v>
      </c>
      <c r="K8" s="96">
        <v>1</v>
      </c>
      <c r="L8" s="96">
        <f t="shared" si="0"/>
        <v>0.832</v>
      </c>
    </row>
    <row r="9" spans="1:12" ht="12.75">
      <c r="A9" s="87">
        <v>4</v>
      </c>
      <c r="B9" s="92" t="s">
        <v>175</v>
      </c>
      <c r="C9" s="24">
        <v>0</v>
      </c>
      <c r="D9" s="93">
        <v>0</v>
      </c>
      <c r="E9" s="93">
        <v>17.8</v>
      </c>
      <c r="F9" s="93">
        <f t="shared" si="1"/>
        <v>17.8</v>
      </c>
      <c r="G9" s="130">
        <v>-214</v>
      </c>
      <c r="H9" s="97">
        <v>359.6</v>
      </c>
      <c r="I9" s="169">
        <f t="shared" si="2"/>
        <v>4.949944382647386</v>
      </c>
      <c r="J9" s="96">
        <v>0.01</v>
      </c>
      <c r="K9" s="96">
        <v>1</v>
      </c>
      <c r="L9" s="96">
        <f t="shared" si="0"/>
        <v>0.01</v>
      </c>
    </row>
    <row r="10" spans="1:12" ht="12.75">
      <c r="A10" s="87">
        <v>5</v>
      </c>
      <c r="B10" s="92" t="s">
        <v>176</v>
      </c>
      <c r="C10" s="24">
        <v>0</v>
      </c>
      <c r="D10" s="93">
        <v>2</v>
      </c>
      <c r="E10" s="93">
        <v>14</v>
      </c>
      <c r="F10" s="93">
        <f t="shared" si="1"/>
        <v>12</v>
      </c>
      <c r="G10" s="130">
        <v>0</v>
      </c>
      <c r="H10" s="97">
        <v>5865.5</v>
      </c>
      <c r="I10" s="169">
        <f t="shared" si="2"/>
        <v>0.2045861392890632</v>
      </c>
      <c r="J10" s="96">
        <v>0.959</v>
      </c>
      <c r="K10" s="96">
        <v>1</v>
      </c>
      <c r="L10" s="96">
        <f t="shared" si="0"/>
        <v>0.959</v>
      </c>
    </row>
    <row r="11" spans="1:12" ht="12.75">
      <c r="A11" s="87">
        <v>6</v>
      </c>
      <c r="B11" s="92" t="s">
        <v>177</v>
      </c>
      <c r="C11" s="24">
        <v>0</v>
      </c>
      <c r="D11" s="93">
        <v>4</v>
      </c>
      <c r="E11" s="93">
        <v>3.4</v>
      </c>
      <c r="F11" s="93">
        <f t="shared" si="1"/>
        <v>-0.6000000000000001</v>
      </c>
      <c r="G11" s="130">
        <v>-101</v>
      </c>
      <c r="H11" s="97">
        <v>468.6</v>
      </c>
      <c r="I11" s="169">
        <f t="shared" si="2"/>
        <v>-0.12804097311139567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178</v>
      </c>
      <c r="C12" s="24">
        <v>0</v>
      </c>
      <c r="D12" s="93">
        <v>1</v>
      </c>
      <c r="E12" s="93">
        <v>4.5</v>
      </c>
      <c r="F12" s="93">
        <f t="shared" si="1"/>
        <v>3.5</v>
      </c>
      <c r="G12" s="130">
        <v>-85</v>
      </c>
      <c r="H12" s="97">
        <v>544.5</v>
      </c>
      <c r="I12" s="169">
        <f t="shared" si="2"/>
        <v>0.642791551882461</v>
      </c>
      <c r="J12" s="96">
        <v>0.871</v>
      </c>
      <c r="K12" s="96">
        <v>1</v>
      </c>
      <c r="L12" s="96">
        <f t="shared" si="0"/>
        <v>0.871</v>
      </c>
    </row>
    <row r="13" spans="1:12" ht="12.75">
      <c r="A13" s="87">
        <v>8</v>
      </c>
      <c r="B13" s="92" t="s">
        <v>185</v>
      </c>
      <c r="C13" s="24">
        <v>0</v>
      </c>
      <c r="D13" s="93">
        <v>0</v>
      </c>
      <c r="E13" s="93">
        <v>2.3</v>
      </c>
      <c r="F13" s="93">
        <f t="shared" si="1"/>
        <v>2.3</v>
      </c>
      <c r="G13" s="130">
        <v>0</v>
      </c>
      <c r="H13" s="97">
        <v>420.6</v>
      </c>
      <c r="I13" s="169">
        <f t="shared" si="2"/>
        <v>0.5468378506894911</v>
      </c>
      <c r="J13" s="96">
        <v>0.891</v>
      </c>
      <c r="K13" s="96">
        <v>1</v>
      </c>
      <c r="L13" s="96">
        <f t="shared" si="0"/>
        <v>0.891</v>
      </c>
    </row>
    <row r="14" spans="1:12" ht="12.75">
      <c r="A14" s="87">
        <v>9</v>
      </c>
      <c r="B14" s="92" t="s">
        <v>180</v>
      </c>
      <c r="C14" s="24">
        <v>0</v>
      </c>
      <c r="D14" s="93">
        <v>3</v>
      </c>
      <c r="E14" s="93">
        <v>4.7</v>
      </c>
      <c r="F14" s="93">
        <f t="shared" si="1"/>
        <v>1.7000000000000002</v>
      </c>
      <c r="G14" s="130">
        <v>-138</v>
      </c>
      <c r="H14" s="97">
        <v>1075.3</v>
      </c>
      <c r="I14" s="169">
        <f t="shared" si="2"/>
        <v>0.15809541523295825</v>
      </c>
      <c r="J14" s="96">
        <v>0.968</v>
      </c>
      <c r="K14" s="96">
        <v>1</v>
      </c>
      <c r="L14" s="96">
        <f t="shared" si="0"/>
        <v>0.968</v>
      </c>
    </row>
    <row r="15" spans="1:12" ht="12.75">
      <c r="A15" s="87">
        <v>10</v>
      </c>
      <c r="B15" s="92" t="s">
        <v>181</v>
      </c>
      <c r="C15" s="24">
        <v>0</v>
      </c>
      <c r="D15" s="93">
        <v>2</v>
      </c>
      <c r="E15" s="93">
        <v>7.6</v>
      </c>
      <c r="F15" s="93">
        <f t="shared" si="1"/>
        <v>5.6</v>
      </c>
      <c r="G15" s="130">
        <v>-62</v>
      </c>
      <c r="H15" s="97">
        <v>633.6</v>
      </c>
      <c r="I15" s="169">
        <f t="shared" si="2"/>
        <v>0.8838383838383838</v>
      </c>
      <c r="J15" s="96">
        <v>0.823</v>
      </c>
      <c r="K15" s="96">
        <v>1</v>
      </c>
      <c r="L15" s="96">
        <f t="shared" si="0"/>
        <v>0.823</v>
      </c>
    </row>
    <row r="16" spans="1:12" ht="12.75">
      <c r="A16" s="87">
        <v>11</v>
      </c>
      <c r="B16" s="92" t="s">
        <v>182</v>
      </c>
      <c r="C16" s="24">
        <v>0</v>
      </c>
      <c r="D16" s="93">
        <v>0.7</v>
      </c>
      <c r="E16" s="93">
        <v>3.4</v>
      </c>
      <c r="F16" s="93">
        <f t="shared" si="1"/>
        <v>2.7</v>
      </c>
      <c r="G16" s="130">
        <v>-423</v>
      </c>
      <c r="H16" s="97">
        <v>506.7</v>
      </c>
      <c r="I16" s="169">
        <f t="shared" si="2"/>
        <v>0.5328596802841918</v>
      </c>
      <c r="J16" s="96">
        <v>0.893</v>
      </c>
      <c r="K16" s="96">
        <v>1</v>
      </c>
      <c r="L16" s="96">
        <f t="shared" si="0"/>
        <v>0.893</v>
      </c>
    </row>
    <row r="17" spans="1:12" ht="12.75">
      <c r="A17" s="87">
        <v>12</v>
      </c>
      <c r="B17" s="92" t="s">
        <v>183</v>
      </c>
      <c r="C17" s="24">
        <v>0</v>
      </c>
      <c r="D17" s="93">
        <v>3</v>
      </c>
      <c r="E17" s="93">
        <v>6.6</v>
      </c>
      <c r="F17" s="93">
        <f t="shared" si="1"/>
        <v>3.5999999999999996</v>
      </c>
      <c r="G17" s="130">
        <v>-286</v>
      </c>
      <c r="H17" s="97">
        <v>777.5</v>
      </c>
      <c r="I17" s="169">
        <f t="shared" si="2"/>
        <v>0.46302250803858513</v>
      </c>
      <c r="J17" s="96">
        <v>0.907</v>
      </c>
      <c r="K17" s="96">
        <v>1</v>
      </c>
      <c r="L17" s="96">
        <f t="shared" si="0"/>
        <v>0.907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9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9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9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9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9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9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9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9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9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9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9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9"/>
      <c r="J29" s="96"/>
      <c r="K29" s="96"/>
      <c r="L29" s="96"/>
    </row>
    <row r="30" spans="1:12" ht="12.75">
      <c r="A30" s="178" t="s">
        <v>39</v>
      </c>
      <c r="B30" s="178"/>
      <c r="C30" s="14">
        <f aca="true" t="shared" si="3" ref="C30:H30">SUM(C6:C29)</f>
        <v>1462</v>
      </c>
      <c r="D30" s="93">
        <f t="shared" si="3"/>
        <v>21.2</v>
      </c>
      <c r="E30" s="93">
        <f t="shared" si="3"/>
        <v>88.9</v>
      </c>
      <c r="F30" s="93">
        <f t="shared" si="3"/>
        <v>67.7</v>
      </c>
      <c r="G30" s="93">
        <f t="shared" si="3"/>
        <v>-1232.7</v>
      </c>
      <c r="H30" s="93">
        <f t="shared" si="3"/>
        <v>12314.300000000001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4" t="s">
        <v>101</v>
      </c>
      <c r="C1" s="174"/>
      <c r="D1" s="174"/>
      <c r="E1" s="174"/>
      <c r="F1" s="174"/>
      <c r="G1" s="174"/>
      <c r="H1" s="174"/>
      <c r="I1" s="174"/>
      <c r="J1" s="174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9" t="s">
        <v>3</v>
      </c>
      <c r="B4" s="172" t="s">
        <v>102</v>
      </c>
      <c r="C4" s="172" t="s">
        <v>103</v>
      </c>
      <c r="D4" s="172" t="s">
        <v>195</v>
      </c>
      <c r="E4" s="172" t="s">
        <v>196</v>
      </c>
      <c r="F4" s="172" t="s">
        <v>104</v>
      </c>
      <c r="G4" s="172" t="s">
        <v>99</v>
      </c>
      <c r="H4" s="172" t="s">
        <v>100</v>
      </c>
      <c r="I4" s="172" t="s">
        <v>5</v>
      </c>
      <c r="J4" s="175" t="s">
        <v>6</v>
      </c>
    </row>
    <row r="5" spans="1:10" ht="135" customHeight="1">
      <c r="A5" s="179"/>
      <c r="B5" s="177"/>
      <c r="C5" s="173"/>
      <c r="D5" s="173"/>
      <c r="E5" s="173"/>
      <c r="F5" s="173"/>
      <c r="G5" s="173"/>
      <c r="H5" s="177"/>
      <c r="I5" s="177"/>
      <c r="J5" s="176"/>
    </row>
    <row r="6" spans="1:10" s="10" customFormat="1" ht="51" customHeight="1">
      <c r="A6" s="179"/>
      <c r="B6" s="173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3"/>
      <c r="I6" s="173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2287</v>
      </c>
      <c r="D8" s="93">
        <v>954</v>
      </c>
      <c r="E8" s="97">
        <v>141</v>
      </c>
      <c r="F8" s="97">
        <f>D8+E8</f>
        <v>1095</v>
      </c>
      <c r="G8" s="94">
        <f aca="true" t="shared" si="0" ref="G8:G19">C8/(C8+F8)*100</f>
        <v>67.6227084565346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188</v>
      </c>
      <c r="C9" s="93">
        <v>1523.1</v>
      </c>
      <c r="D9" s="93">
        <v>483.5</v>
      </c>
      <c r="E9" s="97">
        <v>266</v>
      </c>
      <c r="F9" s="97">
        <f aca="true" t="shared" si="2" ref="F9:F19">D9+E9</f>
        <v>749.5</v>
      </c>
      <c r="G9" s="94">
        <f t="shared" si="0"/>
        <v>67.0201531285752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1426.7</v>
      </c>
      <c r="D10" s="93">
        <v>326.9</v>
      </c>
      <c r="E10" s="97">
        <v>612.5</v>
      </c>
      <c r="F10" s="97">
        <f t="shared" si="2"/>
        <v>939.4</v>
      </c>
      <c r="G10" s="94">
        <f t="shared" si="0"/>
        <v>60.29753602975361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1458.7</v>
      </c>
      <c r="D11" s="93">
        <v>366.6</v>
      </c>
      <c r="E11" s="97">
        <v>340</v>
      </c>
      <c r="F11" s="97">
        <f t="shared" si="2"/>
        <v>706.6</v>
      </c>
      <c r="G11" s="94">
        <f t="shared" si="0"/>
        <v>67.36710848381287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1397.7</v>
      </c>
      <c r="D12" s="93">
        <v>6460.5</v>
      </c>
      <c r="E12" s="97">
        <v>394.3</v>
      </c>
      <c r="F12" s="97">
        <f t="shared" si="2"/>
        <v>6854.8</v>
      </c>
      <c r="G12" s="94">
        <f t="shared" si="0"/>
        <v>16.936685852771888</v>
      </c>
      <c r="H12" s="96">
        <v>0.66</v>
      </c>
      <c r="I12" s="96">
        <v>1.2</v>
      </c>
      <c r="J12" s="96">
        <f t="shared" si="1"/>
        <v>0.792</v>
      </c>
    </row>
    <row r="13" spans="1:10" ht="12.75">
      <c r="A13" s="87">
        <v>6</v>
      </c>
      <c r="B13" s="92" t="s">
        <v>177</v>
      </c>
      <c r="C13" s="93">
        <v>2196.9</v>
      </c>
      <c r="D13" s="93">
        <v>474.6</v>
      </c>
      <c r="E13" s="97">
        <v>89.7</v>
      </c>
      <c r="F13" s="97">
        <f t="shared" si="2"/>
        <v>564.3000000000001</v>
      </c>
      <c r="G13" s="94">
        <f t="shared" si="0"/>
        <v>79.5632333767927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2066.9</v>
      </c>
      <c r="D14" s="93">
        <v>579.5</v>
      </c>
      <c r="E14" s="97">
        <v>74</v>
      </c>
      <c r="F14" s="97">
        <f t="shared" si="2"/>
        <v>653.5</v>
      </c>
      <c r="G14" s="94">
        <f t="shared" si="0"/>
        <v>75.97779738273783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1061.4</v>
      </c>
      <c r="D15" s="93">
        <v>455.1</v>
      </c>
      <c r="E15" s="97">
        <v>1081.2</v>
      </c>
      <c r="F15" s="97">
        <f t="shared" si="2"/>
        <v>1536.3000000000002</v>
      </c>
      <c r="G15" s="94">
        <f t="shared" si="0"/>
        <v>40.85922161912461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3363.4</v>
      </c>
      <c r="D16" s="93">
        <v>1201.3</v>
      </c>
      <c r="E16" s="97">
        <v>1045.5</v>
      </c>
      <c r="F16" s="97">
        <f t="shared" si="2"/>
        <v>2246.8</v>
      </c>
      <c r="G16" s="94">
        <f t="shared" si="0"/>
        <v>59.95151687996862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5555.6</v>
      </c>
      <c r="D17" s="93">
        <v>810.5</v>
      </c>
      <c r="E17" s="97">
        <v>258</v>
      </c>
      <c r="F17" s="97">
        <f t="shared" si="2"/>
        <v>1068.5</v>
      </c>
      <c r="G17" s="94">
        <f t="shared" si="0"/>
        <v>83.8695068009239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1941.2</v>
      </c>
      <c r="D18" s="93">
        <v>532.7</v>
      </c>
      <c r="E18" s="97">
        <v>132</v>
      </c>
      <c r="F18" s="97">
        <f t="shared" si="2"/>
        <v>664.7</v>
      </c>
      <c r="G18" s="94">
        <f t="shared" si="0"/>
        <v>74.49249779346867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2187</v>
      </c>
      <c r="D19" s="93">
        <v>813.6</v>
      </c>
      <c r="E19" s="97">
        <v>385</v>
      </c>
      <c r="F19" s="97">
        <f t="shared" si="2"/>
        <v>1198.6</v>
      </c>
      <c r="G19" s="94">
        <f t="shared" si="0"/>
        <v>64.59711720226842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8" t="s">
        <v>78</v>
      </c>
      <c r="B32" s="178"/>
      <c r="C32" s="93">
        <f>SUM(C8:C31)</f>
        <v>26465.600000000002</v>
      </c>
      <c r="D32" s="93">
        <f>SUM(D8:D31)</f>
        <v>13458.800000000001</v>
      </c>
      <c r="E32" s="93">
        <f>SUM(E8:E31)</f>
        <v>4819.2</v>
      </c>
      <c r="F32" s="93">
        <f>SUM(F8:F31)</f>
        <v>18277.999999999996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6" sqref="H6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4" t="s">
        <v>105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80.75" customHeight="1">
      <c r="A3" s="179" t="s">
        <v>3</v>
      </c>
      <c r="B3" s="180" t="s">
        <v>102</v>
      </c>
      <c r="C3" s="26" t="s">
        <v>198</v>
      </c>
      <c r="D3" s="25" t="s">
        <v>126</v>
      </c>
      <c r="E3" s="54" t="s">
        <v>106</v>
      </c>
      <c r="F3" s="26" t="s">
        <v>197</v>
      </c>
      <c r="G3" s="79" t="s">
        <v>127</v>
      </c>
      <c r="H3" s="54" t="s">
        <v>221</v>
      </c>
      <c r="I3" s="22" t="s">
        <v>24</v>
      </c>
      <c r="J3" s="172" t="s">
        <v>80</v>
      </c>
      <c r="K3" s="172" t="s">
        <v>5</v>
      </c>
      <c r="L3" s="23" t="s">
        <v>6</v>
      </c>
    </row>
    <row r="4" spans="1:12" ht="42" customHeight="1">
      <c r="A4" s="179"/>
      <c r="B4" s="180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3"/>
      <c r="K4" s="173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0</v>
      </c>
      <c r="D6" s="93">
        <v>0</v>
      </c>
      <c r="E6" s="99">
        <f aca="true" t="shared" si="0" ref="E6:E17">C6-D6</f>
        <v>0</v>
      </c>
      <c r="F6" s="97">
        <v>11172</v>
      </c>
      <c r="G6" s="97">
        <v>7507.7</v>
      </c>
      <c r="H6" s="99">
        <f aca="true" t="shared" si="1" ref="H6:H17">F6-G6</f>
        <v>3664.3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188</v>
      </c>
      <c r="C7" s="93">
        <v>30.6</v>
      </c>
      <c r="D7" s="93">
        <v>3.2</v>
      </c>
      <c r="E7" s="99">
        <f t="shared" si="0"/>
        <v>27.400000000000002</v>
      </c>
      <c r="F7" s="97">
        <v>3434.5</v>
      </c>
      <c r="G7" s="97">
        <v>1023.6</v>
      </c>
      <c r="H7" s="99">
        <f t="shared" si="1"/>
        <v>2410.9</v>
      </c>
      <c r="I7" s="102">
        <f t="shared" si="2"/>
        <v>1.1365050396117633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334.3</v>
      </c>
      <c r="D8" s="93"/>
      <c r="E8" s="99">
        <f t="shared" si="0"/>
        <v>334.3</v>
      </c>
      <c r="F8" s="97">
        <v>3470.4</v>
      </c>
      <c r="G8" s="97">
        <v>966</v>
      </c>
      <c r="H8" s="99">
        <f t="shared" si="1"/>
        <v>2504.4</v>
      </c>
      <c r="I8" s="102">
        <f t="shared" si="2"/>
        <v>13.34850662833413</v>
      </c>
      <c r="J8" s="104">
        <v>0.835</v>
      </c>
      <c r="K8" s="103">
        <v>0.5</v>
      </c>
      <c r="L8" s="103">
        <f t="shared" si="3"/>
        <v>0.4175</v>
      </c>
    </row>
    <row r="9" spans="1:12" ht="12.75">
      <c r="A9" s="87">
        <v>4</v>
      </c>
      <c r="B9" s="92" t="s">
        <v>175</v>
      </c>
      <c r="C9" s="93">
        <v>767.1</v>
      </c>
      <c r="D9" s="93">
        <v>742.4</v>
      </c>
      <c r="E9" s="99">
        <f t="shared" si="0"/>
        <v>24.700000000000045</v>
      </c>
      <c r="F9" s="97">
        <v>4708.2</v>
      </c>
      <c r="G9" s="97">
        <v>2194.5</v>
      </c>
      <c r="H9" s="99">
        <f t="shared" si="1"/>
        <v>2513.7</v>
      </c>
      <c r="I9" s="102">
        <f t="shared" si="2"/>
        <v>0.9826152683295558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359.4</v>
      </c>
      <c r="D10" s="93"/>
      <c r="E10" s="99">
        <f t="shared" si="0"/>
        <v>359.4</v>
      </c>
      <c r="F10" s="97">
        <v>22019.2</v>
      </c>
      <c r="G10" s="97">
        <v>10230.3</v>
      </c>
      <c r="H10" s="99">
        <f t="shared" si="1"/>
        <v>11788.900000000001</v>
      </c>
      <c r="I10" s="102">
        <f t="shared" si="2"/>
        <v>3.0486304913944466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3</v>
      </c>
      <c r="D11" s="93">
        <v>3</v>
      </c>
      <c r="E11" s="99">
        <f t="shared" si="0"/>
        <v>0</v>
      </c>
      <c r="F11" s="97">
        <v>3649.4</v>
      </c>
      <c r="G11" s="97">
        <v>432.9</v>
      </c>
      <c r="H11" s="99">
        <f t="shared" si="1"/>
        <v>3216.5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67.7</v>
      </c>
      <c r="D12" s="93">
        <v>6.8</v>
      </c>
      <c r="E12" s="99">
        <f t="shared" si="0"/>
        <v>60.900000000000006</v>
      </c>
      <c r="F12" s="97">
        <v>3787.1</v>
      </c>
      <c r="G12" s="97">
        <v>864.3</v>
      </c>
      <c r="H12" s="99">
        <f t="shared" si="1"/>
        <v>2922.8</v>
      </c>
      <c r="I12" s="102">
        <f t="shared" si="2"/>
        <v>2.083618448063501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185</v>
      </c>
      <c r="C13" s="93">
        <v>361.9</v>
      </c>
      <c r="D13" s="93">
        <v>3</v>
      </c>
      <c r="E13" s="99">
        <f t="shared" si="0"/>
        <v>358.9</v>
      </c>
      <c r="F13" s="97">
        <v>4294.5</v>
      </c>
      <c r="G13" s="97">
        <v>1441.2</v>
      </c>
      <c r="H13" s="99">
        <f t="shared" si="1"/>
        <v>2853.3</v>
      </c>
      <c r="I13" s="102">
        <f t="shared" si="2"/>
        <v>12.57841797217257</v>
      </c>
      <c r="J13" s="104">
        <v>0.758</v>
      </c>
      <c r="K13" s="103">
        <v>0.5</v>
      </c>
      <c r="L13" s="103">
        <f t="shared" si="3"/>
        <v>0.379</v>
      </c>
    </row>
    <row r="14" spans="1:12" ht="12.75">
      <c r="A14" s="87">
        <v>9</v>
      </c>
      <c r="B14" s="92" t="s">
        <v>180</v>
      </c>
      <c r="C14" s="93">
        <v>307.7</v>
      </c>
      <c r="D14" s="93">
        <v>2.5</v>
      </c>
      <c r="E14" s="99">
        <f t="shared" si="0"/>
        <v>305.2</v>
      </c>
      <c r="F14" s="97">
        <v>7620.9</v>
      </c>
      <c r="G14" s="97">
        <v>1745.3</v>
      </c>
      <c r="H14" s="99">
        <f t="shared" si="1"/>
        <v>5875.599999999999</v>
      </c>
      <c r="I14" s="102">
        <f t="shared" si="2"/>
        <v>5.194363128871945</v>
      </c>
      <c r="J14" s="104">
        <v>0.019</v>
      </c>
      <c r="K14" s="103">
        <v>0.5</v>
      </c>
      <c r="L14" s="103">
        <f t="shared" si="3"/>
        <v>0.0095</v>
      </c>
    </row>
    <row r="15" spans="1:12" ht="12.75">
      <c r="A15" s="87">
        <v>10</v>
      </c>
      <c r="B15" s="92" t="s">
        <v>181</v>
      </c>
      <c r="C15" s="93">
        <v>1149.2</v>
      </c>
      <c r="D15" s="93">
        <v>9.6</v>
      </c>
      <c r="E15" s="99">
        <f t="shared" si="0"/>
        <v>1139.6000000000001</v>
      </c>
      <c r="F15" s="97">
        <v>7950.6</v>
      </c>
      <c r="G15" s="97">
        <v>1109.1</v>
      </c>
      <c r="H15" s="99">
        <f t="shared" si="1"/>
        <v>6841.5</v>
      </c>
      <c r="I15" s="102">
        <f t="shared" si="2"/>
        <v>16.657165826207702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182</v>
      </c>
      <c r="C16" s="93">
        <v>403.8</v>
      </c>
      <c r="D16" s="93">
        <v>4</v>
      </c>
      <c r="E16" s="99">
        <f t="shared" si="0"/>
        <v>399.8</v>
      </c>
      <c r="F16" s="97">
        <v>2959.1</v>
      </c>
      <c r="G16" s="97">
        <v>224.8</v>
      </c>
      <c r="H16" s="99">
        <f t="shared" si="1"/>
        <v>2734.2999999999997</v>
      </c>
      <c r="I16" s="102">
        <f t="shared" si="2"/>
        <v>14.621658194053325</v>
      </c>
      <c r="J16" s="104">
        <v>0.962</v>
      </c>
      <c r="K16" s="103">
        <v>0.5</v>
      </c>
      <c r="L16" s="103">
        <f t="shared" si="3"/>
        <v>0.481</v>
      </c>
    </row>
    <row r="17" spans="1:12" ht="12.75">
      <c r="A17" s="87">
        <v>12</v>
      </c>
      <c r="B17" s="92" t="s">
        <v>183</v>
      </c>
      <c r="C17" s="93">
        <v>374.3</v>
      </c>
      <c r="D17" s="93">
        <v>5.5</v>
      </c>
      <c r="E17" s="99">
        <f t="shared" si="0"/>
        <v>368.8</v>
      </c>
      <c r="F17" s="97">
        <v>4363.4</v>
      </c>
      <c r="G17" s="97">
        <v>787.5</v>
      </c>
      <c r="H17" s="99">
        <f t="shared" si="1"/>
        <v>3575.8999999999996</v>
      </c>
      <c r="I17" s="102">
        <f t="shared" si="2"/>
        <v>10.313487513632932</v>
      </c>
      <c r="J17" s="104">
        <v>0.531</v>
      </c>
      <c r="K17" s="103">
        <v>0.5</v>
      </c>
      <c r="L17" s="103">
        <f t="shared" si="3"/>
        <v>0.2655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8" t="s">
        <v>65</v>
      </c>
      <c r="B30" s="178"/>
      <c r="C30" s="93">
        <f aca="true" t="shared" si="4" ref="C30:H30">SUM(C6:C29)</f>
        <v>4159</v>
      </c>
      <c r="D30" s="93">
        <f t="shared" si="4"/>
        <v>780</v>
      </c>
      <c r="E30" s="100">
        <f t="shared" si="4"/>
        <v>3379.0000000000005</v>
      </c>
      <c r="F30" s="100">
        <f t="shared" si="4"/>
        <v>79429.3</v>
      </c>
      <c r="G30" s="100">
        <f t="shared" si="4"/>
        <v>28527.199999999997</v>
      </c>
      <c r="H30" s="101">
        <f t="shared" si="4"/>
        <v>50902.100000000006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8" sqref="L18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4" t="s">
        <v>108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4" ht="11.25">
      <c r="A2" s="60"/>
      <c r="B2" s="61"/>
      <c r="C2" s="61"/>
      <c r="D2" s="61"/>
    </row>
    <row r="3" spans="1:14" ht="173.25" customHeight="1">
      <c r="A3" s="179" t="s">
        <v>3</v>
      </c>
      <c r="B3" s="172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201</v>
      </c>
      <c r="I3" s="79" t="s">
        <v>129</v>
      </c>
      <c r="J3" s="54" t="s">
        <v>130</v>
      </c>
      <c r="K3" s="5" t="s">
        <v>83</v>
      </c>
      <c r="L3" s="172" t="s">
        <v>4</v>
      </c>
      <c r="M3" s="172" t="s">
        <v>5</v>
      </c>
      <c r="N3" s="23" t="s">
        <v>6</v>
      </c>
    </row>
    <row r="4" spans="1:14" ht="53.25" customHeight="1">
      <c r="A4" s="181"/>
      <c r="B4" s="173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3"/>
      <c r="M4" s="173"/>
      <c r="N4" s="77" t="s">
        <v>86</v>
      </c>
    </row>
    <row r="5" spans="1:14" ht="9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2319.9</v>
      </c>
      <c r="D6" s="98">
        <f aca="true" t="shared" si="0" ref="D6:D17">C6-E6</f>
        <v>90</v>
      </c>
      <c r="E6" s="99">
        <v>2229.9</v>
      </c>
      <c r="F6" s="112">
        <v>0</v>
      </c>
      <c r="G6" s="113">
        <v>64</v>
      </c>
      <c r="H6" s="97">
        <v>11172</v>
      </c>
      <c r="I6" s="97">
        <v>7507.7</v>
      </c>
      <c r="J6" s="113">
        <f aca="true" t="shared" si="1" ref="J6:J17">H6-I6</f>
        <v>3664.3</v>
      </c>
      <c r="K6" s="110">
        <f aca="true" t="shared" si="2" ref="K6:K17">(E6+F6+G6)/J6*100</f>
        <v>62.601315394481894</v>
      </c>
      <c r="L6" s="104">
        <v>0.148</v>
      </c>
      <c r="M6" s="103">
        <v>1.5</v>
      </c>
      <c r="N6" s="103">
        <f aca="true" t="shared" si="3" ref="N6:N17">L6*M6</f>
        <v>0.22199999999999998</v>
      </c>
    </row>
    <row r="7" spans="1:14" ht="12.75">
      <c r="A7" s="87">
        <v>2</v>
      </c>
      <c r="B7" s="92" t="s">
        <v>188</v>
      </c>
      <c r="C7" s="98">
        <v>1469.5</v>
      </c>
      <c r="D7" s="98">
        <f t="shared" si="0"/>
        <v>36</v>
      </c>
      <c r="E7" s="99">
        <v>1433.5</v>
      </c>
      <c r="F7" s="112">
        <v>0</v>
      </c>
      <c r="G7" s="113">
        <v>243</v>
      </c>
      <c r="H7" s="97">
        <v>3434.5</v>
      </c>
      <c r="I7" s="97">
        <v>1023.6</v>
      </c>
      <c r="J7" s="113">
        <f t="shared" si="1"/>
        <v>2410.9</v>
      </c>
      <c r="K7" s="110">
        <f t="shared" si="2"/>
        <v>69.53834667551536</v>
      </c>
      <c r="L7" s="104">
        <v>0.009</v>
      </c>
      <c r="M7" s="103">
        <v>1.5</v>
      </c>
      <c r="N7" s="103">
        <f t="shared" si="3"/>
        <v>0.013499999999999998</v>
      </c>
    </row>
    <row r="8" spans="1:14" ht="12.75">
      <c r="A8" s="87">
        <v>3</v>
      </c>
      <c r="B8" s="92" t="s">
        <v>174</v>
      </c>
      <c r="C8" s="114">
        <v>1200.4</v>
      </c>
      <c r="D8" s="98">
        <f t="shared" si="0"/>
        <v>36</v>
      </c>
      <c r="E8" s="114">
        <v>1164.4</v>
      </c>
      <c r="F8" s="112">
        <v>0</v>
      </c>
      <c r="G8" s="101">
        <v>299.8</v>
      </c>
      <c r="H8" s="97">
        <v>3470.4</v>
      </c>
      <c r="I8" s="97">
        <v>966</v>
      </c>
      <c r="J8" s="113">
        <f t="shared" si="1"/>
        <v>2504.4</v>
      </c>
      <c r="K8" s="110">
        <f t="shared" si="2"/>
        <v>58.46510142149817</v>
      </c>
      <c r="L8" s="104">
        <v>0.231</v>
      </c>
      <c r="M8" s="103">
        <v>1.5</v>
      </c>
      <c r="N8" s="103">
        <f t="shared" si="3"/>
        <v>0.34650000000000003</v>
      </c>
    </row>
    <row r="9" spans="1:14" ht="12.75">
      <c r="A9" s="87">
        <v>4</v>
      </c>
      <c r="B9" s="92" t="s">
        <v>175</v>
      </c>
      <c r="C9" s="98">
        <v>1412.3</v>
      </c>
      <c r="D9" s="98">
        <f t="shared" si="0"/>
        <v>36</v>
      </c>
      <c r="E9" s="99">
        <v>1376.3</v>
      </c>
      <c r="F9" s="112">
        <v>0</v>
      </c>
      <c r="G9" s="113">
        <v>364.7</v>
      </c>
      <c r="H9" s="97">
        <v>4708.2</v>
      </c>
      <c r="I9" s="97">
        <v>2194.5</v>
      </c>
      <c r="J9" s="113">
        <f t="shared" si="1"/>
        <v>2513.7</v>
      </c>
      <c r="K9" s="110">
        <f t="shared" si="2"/>
        <v>69.26045271909935</v>
      </c>
      <c r="L9" s="104">
        <v>0.015</v>
      </c>
      <c r="M9" s="103">
        <v>1.5</v>
      </c>
      <c r="N9" s="103">
        <f t="shared" si="3"/>
        <v>0.0225</v>
      </c>
    </row>
    <row r="10" spans="1:14" ht="12.75">
      <c r="A10" s="87">
        <v>5</v>
      </c>
      <c r="B10" s="92" t="s">
        <v>176</v>
      </c>
      <c r="C10" s="98">
        <v>2320.5</v>
      </c>
      <c r="D10" s="98">
        <f t="shared" si="0"/>
        <v>0</v>
      </c>
      <c r="E10" s="99">
        <v>2320.5</v>
      </c>
      <c r="F10" s="112">
        <v>0</v>
      </c>
      <c r="G10" s="113">
        <v>376.3</v>
      </c>
      <c r="H10" s="97">
        <v>22019.2</v>
      </c>
      <c r="I10" s="97">
        <v>10230.3</v>
      </c>
      <c r="J10" s="113">
        <f t="shared" si="1"/>
        <v>11788.900000000001</v>
      </c>
      <c r="K10" s="110">
        <f t="shared" si="2"/>
        <v>22.875756007770022</v>
      </c>
      <c r="L10" s="104">
        <v>0.942</v>
      </c>
      <c r="M10" s="103">
        <v>1.5</v>
      </c>
      <c r="N10" s="103">
        <f t="shared" si="3"/>
        <v>1.4129999999999998</v>
      </c>
    </row>
    <row r="11" spans="1:14" ht="12.75">
      <c r="A11" s="87">
        <v>6</v>
      </c>
      <c r="B11" s="92" t="s">
        <v>177</v>
      </c>
      <c r="C11" s="98">
        <v>1912.2</v>
      </c>
      <c r="D11" s="98">
        <f t="shared" si="0"/>
        <v>90</v>
      </c>
      <c r="E11" s="98">
        <v>1822.2</v>
      </c>
      <c r="F11" s="112">
        <v>0</v>
      </c>
      <c r="G11" s="113"/>
      <c r="H11" s="97">
        <v>3649.4</v>
      </c>
      <c r="I11" s="97">
        <v>432.9</v>
      </c>
      <c r="J11" s="113">
        <f t="shared" si="1"/>
        <v>3216.5</v>
      </c>
      <c r="K11" s="110">
        <f t="shared" si="2"/>
        <v>56.65163998134618</v>
      </c>
      <c r="L11" s="104">
        <v>0.267</v>
      </c>
      <c r="M11" s="103">
        <v>1.5</v>
      </c>
      <c r="N11" s="103">
        <f t="shared" si="3"/>
        <v>0.4005</v>
      </c>
    </row>
    <row r="12" spans="1:14" ht="18" customHeight="1">
      <c r="A12" s="87">
        <v>7</v>
      </c>
      <c r="B12" s="92" t="s">
        <v>178</v>
      </c>
      <c r="C12" s="98">
        <v>1762.6</v>
      </c>
      <c r="D12" s="98">
        <f t="shared" si="0"/>
        <v>90</v>
      </c>
      <c r="E12" s="98">
        <v>1672.6</v>
      </c>
      <c r="F12" s="112">
        <v>0</v>
      </c>
      <c r="G12" s="98">
        <v>26.4</v>
      </c>
      <c r="H12" s="97">
        <v>3787.1</v>
      </c>
      <c r="I12" s="97">
        <v>864.3</v>
      </c>
      <c r="J12" s="113">
        <f t="shared" si="1"/>
        <v>2922.8</v>
      </c>
      <c r="K12" s="110">
        <f t="shared" si="2"/>
        <v>58.12919118653346</v>
      </c>
      <c r="L12" s="104">
        <v>0.237</v>
      </c>
      <c r="M12" s="103">
        <v>1.5</v>
      </c>
      <c r="N12" s="103">
        <f t="shared" si="3"/>
        <v>0.3555</v>
      </c>
    </row>
    <row r="13" spans="1:14" ht="12.75">
      <c r="A13" s="87">
        <v>8</v>
      </c>
      <c r="B13" s="92" t="s">
        <v>189</v>
      </c>
      <c r="C13" s="98">
        <v>1210.2</v>
      </c>
      <c r="D13" s="98">
        <f t="shared" si="0"/>
        <v>36</v>
      </c>
      <c r="E13" s="98">
        <v>1174.2</v>
      </c>
      <c r="F13" s="112">
        <v>0</v>
      </c>
      <c r="G13" s="113">
        <v>679</v>
      </c>
      <c r="H13" s="97">
        <v>4294.5</v>
      </c>
      <c r="I13" s="97">
        <v>1441.2</v>
      </c>
      <c r="J13" s="113">
        <f t="shared" si="1"/>
        <v>2853.3</v>
      </c>
      <c r="K13" s="110">
        <f t="shared" si="2"/>
        <v>64.94935688501033</v>
      </c>
      <c r="L13" s="104">
        <v>0.101</v>
      </c>
      <c r="M13" s="103">
        <v>1.5</v>
      </c>
      <c r="N13" s="103">
        <f t="shared" si="3"/>
        <v>0.15150000000000002</v>
      </c>
    </row>
    <row r="14" spans="1:14" ht="12.75">
      <c r="A14" s="87">
        <v>9</v>
      </c>
      <c r="B14" s="92" t="s">
        <v>180</v>
      </c>
      <c r="C14" s="98">
        <v>2689.7</v>
      </c>
      <c r="D14" s="98">
        <f t="shared" si="0"/>
        <v>90</v>
      </c>
      <c r="E14" s="99">
        <v>2599.7</v>
      </c>
      <c r="F14" s="112">
        <v>0</v>
      </c>
      <c r="G14" s="113">
        <v>680.8</v>
      </c>
      <c r="H14" s="97">
        <v>7620.9</v>
      </c>
      <c r="I14" s="97">
        <v>1745.3</v>
      </c>
      <c r="J14" s="113">
        <f t="shared" si="1"/>
        <v>5875.599999999999</v>
      </c>
      <c r="K14" s="110">
        <f t="shared" si="2"/>
        <v>55.832595820001366</v>
      </c>
      <c r="L14" s="104">
        <v>0.283</v>
      </c>
      <c r="M14" s="103">
        <v>1.5</v>
      </c>
      <c r="N14" s="103">
        <f t="shared" si="3"/>
        <v>0.4245</v>
      </c>
    </row>
    <row r="15" spans="1:14" ht="12.75">
      <c r="A15" s="87">
        <v>10</v>
      </c>
      <c r="B15" s="92" t="s">
        <v>181</v>
      </c>
      <c r="C15" s="98">
        <v>1985.2</v>
      </c>
      <c r="D15" s="98">
        <f t="shared" si="0"/>
        <v>126</v>
      </c>
      <c r="E15" s="98">
        <v>1859.2</v>
      </c>
      <c r="F15" s="112">
        <v>0</v>
      </c>
      <c r="G15" s="98">
        <v>101</v>
      </c>
      <c r="H15" s="97">
        <v>7950.6</v>
      </c>
      <c r="I15" s="97">
        <v>1109.1</v>
      </c>
      <c r="J15" s="113">
        <f t="shared" si="1"/>
        <v>6841.5</v>
      </c>
      <c r="K15" s="110">
        <f t="shared" si="2"/>
        <v>28.651611488708618</v>
      </c>
      <c r="L15" s="104">
        <v>0.827</v>
      </c>
      <c r="M15" s="103">
        <v>1.5</v>
      </c>
      <c r="N15" s="103">
        <f t="shared" si="3"/>
        <v>1.2405</v>
      </c>
    </row>
    <row r="16" spans="1:14" ht="12.75">
      <c r="A16" s="87">
        <v>11</v>
      </c>
      <c r="B16" s="92" t="s">
        <v>182</v>
      </c>
      <c r="C16" s="98">
        <v>1440.2</v>
      </c>
      <c r="D16" s="98">
        <f t="shared" si="0"/>
        <v>36</v>
      </c>
      <c r="E16" s="98">
        <v>1404.2</v>
      </c>
      <c r="F16" s="112">
        <v>0</v>
      </c>
      <c r="G16" s="98">
        <v>0</v>
      </c>
      <c r="H16" s="97">
        <v>2959.1</v>
      </c>
      <c r="I16" s="97">
        <v>224.8</v>
      </c>
      <c r="J16" s="113">
        <f t="shared" si="1"/>
        <v>2734.2999999999997</v>
      </c>
      <c r="K16" s="110">
        <f t="shared" si="2"/>
        <v>51.35500859452146</v>
      </c>
      <c r="L16" s="104">
        <v>0.373</v>
      </c>
      <c r="M16" s="103">
        <v>1.5</v>
      </c>
      <c r="N16" s="103">
        <f t="shared" si="3"/>
        <v>0.5595</v>
      </c>
    </row>
    <row r="17" spans="1:14" ht="12.75">
      <c r="A17" s="87">
        <v>12</v>
      </c>
      <c r="B17" s="92" t="s">
        <v>183</v>
      </c>
      <c r="C17" s="101">
        <v>1955.3</v>
      </c>
      <c r="D17" s="98">
        <f t="shared" si="0"/>
        <v>90</v>
      </c>
      <c r="E17" s="101">
        <v>1865.3</v>
      </c>
      <c r="F17" s="112">
        <v>0</v>
      </c>
      <c r="G17" s="113">
        <v>342</v>
      </c>
      <c r="H17" s="97">
        <v>4363.4</v>
      </c>
      <c r="I17" s="97">
        <v>787.5</v>
      </c>
      <c r="J17" s="113">
        <f t="shared" si="1"/>
        <v>3575.8999999999996</v>
      </c>
      <c r="K17" s="110">
        <f t="shared" si="2"/>
        <v>61.72711764870383</v>
      </c>
      <c r="L17" s="104">
        <v>0.165</v>
      </c>
      <c r="M17" s="103">
        <v>1.5</v>
      </c>
      <c r="N17" s="103">
        <f t="shared" si="3"/>
        <v>0.2475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8" t="s">
        <v>78</v>
      </c>
      <c r="B30" s="178"/>
      <c r="C30" s="93">
        <f aca="true" t="shared" si="4" ref="C30:J30">SUM(C6:C29)</f>
        <v>21678.000000000004</v>
      </c>
      <c r="D30" s="93">
        <f t="shared" si="4"/>
        <v>756</v>
      </c>
      <c r="E30" s="101">
        <f t="shared" si="4"/>
        <v>20922.000000000004</v>
      </c>
      <c r="F30" s="101">
        <f t="shared" si="4"/>
        <v>0</v>
      </c>
      <c r="G30" s="100">
        <f t="shared" si="4"/>
        <v>3177</v>
      </c>
      <c r="H30" s="100">
        <f t="shared" si="4"/>
        <v>79429.3</v>
      </c>
      <c r="I30" s="100">
        <f t="shared" si="4"/>
        <v>28527.199999999997</v>
      </c>
      <c r="J30" s="100">
        <f t="shared" si="4"/>
        <v>50902.100000000006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4" t="s">
        <v>82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" ht="11.25">
      <c r="A2" s="60"/>
      <c r="B2" s="61"/>
    </row>
    <row r="3" spans="1:10" ht="143.25" customHeight="1">
      <c r="A3" s="179" t="s">
        <v>3</v>
      </c>
      <c r="B3" s="180" t="s">
        <v>102</v>
      </c>
      <c r="C3" s="54" t="s">
        <v>114</v>
      </c>
      <c r="D3" s="26" t="s">
        <v>199</v>
      </c>
      <c r="E3" s="26" t="s">
        <v>200</v>
      </c>
      <c r="F3" s="22" t="s">
        <v>131</v>
      </c>
      <c r="G3" s="22" t="s">
        <v>24</v>
      </c>
      <c r="H3" s="172" t="s">
        <v>80</v>
      </c>
      <c r="I3" s="172" t="s">
        <v>19</v>
      </c>
      <c r="J3" s="23" t="s">
        <v>6</v>
      </c>
    </row>
    <row r="4" spans="1:10" ht="49.5" customHeight="1">
      <c r="A4" s="179"/>
      <c r="B4" s="180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3"/>
      <c r="I4" s="173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11172</v>
      </c>
      <c r="E6" s="97">
        <v>7507.7</v>
      </c>
      <c r="F6" s="99">
        <f aca="true" t="shared" si="0" ref="F6:F17">D6-E6</f>
        <v>3664.3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188</v>
      </c>
      <c r="C7" s="99">
        <v>0</v>
      </c>
      <c r="D7" s="97">
        <v>3434.5</v>
      </c>
      <c r="E7" s="97">
        <v>1023.6</v>
      </c>
      <c r="F7" s="99">
        <f t="shared" si="0"/>
        <v>2410.9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3470.4</v>
      </c>
      <c r="E8" s="97">
        <v>966</v>
      </c>
      <c r="F8" s="99">
        <f t="shared" si="0"/>
        <v>2504.4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4708.2</v>
      </c>
      <c r="E9" s="97">
        <v>2194.5</v>
      </c>
      <c r="F9" s="99">
        <f t="shared" si="0"/>
        <v>2513.7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22019.2</v>
      </c>
      <c r="E10" s="97">
        <v>10230.3</v>
      </c>
      <c r="F10" s="99">
        <f t="shared" si="0"/>
        <v>11788.900000000001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3649.4</v>
      </c>
      <c r="E11" s="97">
        <v>432.9</v>
      </c>
      <c r="F11" s="99">
        <f t="shared" si="0"/>
        <v>3216.5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3787.1</v>
      </c>
      <c r="E12" s="97">
        <v>864.3</v>
      </c>
      <c r="F12" s="99">
        <f t="shared" si="0"/>
        <v>2922.8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4294.5</v>
      </c>
      <c r="E13" s="97">
        <v>1441.2</v>
      </c>
      <c r="F13" s="99">
        <f t="shared" si="0"/>
        <v>2853.3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7620.9</v>
      </c>
      <c r="E14" s="97">
        <v>1745.3</v>
      </c>
      <c r="F14" s="99">
        <f t="shared" si="0"/>
        <v>5875.599999999999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7950.6</v>
      </c>
      <c r="E15" s="97">
        <v>1109.1</v>
      </c>
      <c r="F15" s="99">
        <f t="shared" si="0"/>
        <v>6841.5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2959.1</v>
      </c>
      <c r="E16" s="97">
        <v>224.8</v>
      </c>
      <c r="F16" s="99">
        <f t="shared" si="0"/>
        <v>2734.2999999999997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4363.4</v>
      </c>
      <c r="E17" s="97">
        <v>787.5</v>
      </c>
      <c r="F17" s="99">
        <f t="shared" si="0"/>
        <v>3575.8999999999996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8" t="s">
        <v>78</v>
      </c>
      <c r="B30" s="178"/>
      <c r="C30" s="101">
        <f>SUM(C6:C29)</f>
        <v>0</v>
      </c>
      <c r="D30" s="101">
        <f>SUM(D6:D29)</f>
        <v>79429.3</v>
      </c>
      <c r="E30" s="101">
        <f>SUM(E6:E29)</f>
        <v>28527.199999999997</v>
      </c>
      <c r="F30" s="100">
        <f>SUM(F6:F29)</f>
        <v>50902.100000000006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0" sqref="B20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4" t="s">
        <v>79</v>
      </c>
      <c r="B1" s="174"/>
      <c r="C1" s="174"/>
      <c r="D1" s="174"/>
      <c r="E1" s="174"/>
      <c r="F1" s="174"/>
      <c r="G1" s="174"/>
      <c r="H1" s="174"/>
      <c r="I1" s="75"/>
      <c r="J1" s="75"/>
      <c r="K1" s="75"/>
    </row>
    <row r="2" spans="1:2" ht="11.25">
      <c r="A2" s="60"/>
      <c r="B2" s="61"/>
    </row>
    <row r="3" spans="1:8" ht="72" customHeight="1">
      <c r="A3" s="179" t="s">
        <v>3</v>
      </c>
      <c r="B3" s="180" t="s">
        <v>102</v>
      </c>
      <c r="C3" s="54" t="s">
        <v>115</v>
      </c>
      <c r="D3" s="48" t="s">
        <v>143</v>
      </c>
      <c r="E3" s="54" t="s">
        <v>24</v>
      </c>
      <c r="F3" s="172" t="s">
        <v>80</v>
      </c>
      <c r="G3" s="172" t="s">
        <v>5</v>
      </c>
      <c r="H3" s="23" t="s">
        <v>6</v>
      </c>
    </row>
    <row r="4" spans="1:8" ht="38.25" customHeight="1">
      <c r="A4" s="181"/>
      <c r="B4" s="180"/>
      <c r="C4" s="72" t="s">
        <v>81</v>
      </c>
      <c r="D4" s="72" t="s">
        <v>76</v>
      </c>
      <c r="E4" s="76" t="s">
        <v>77</v>
      </c>
      <c r="F4" s="173"/>
      <c r="G4" s="173"/>
      <c r="H4" s="77" t="s">
        <v>50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9">
        <v>2319.9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9">
        <v>1469.5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01">
        <v>1200.4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9">
        <v>1412.3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9">
        <v>2320.5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9">
        <v>1912.2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9">
        <v>1762.6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9">
        <v>1210.2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9">
        <v>2689.7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9">
        <v>1985.2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9">
        <v>1440.2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1955.3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12.75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2.75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8" t="s">
        <v>78</v>
      </c>
      <c r="B30" s="178"/>
      <c r="C30" s="117">
        <f>SUM(C6:C29)</f>
        <v>0</v>
      </c>
      <c r="D30" s="100">
        <f>SUM(D6:D29)</f>
        <v>21678.000000000004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4" t="s">
        <v>72</v>
      </c>
      <c r="B1" s="174"/>
      <c r="C1" s="174"/>
      <c r="D1" s="174"/>
      <c r="E1" s="174"/>
      <c r="F1" s="174"/>
      <c r="G1" s="174"/>
      <c r="H1" s="174"/>
      <c r="I1" s="71"/>
      <c r="J1" s="71"/>
      <c r="K1" s="71"/>
    </row>
    <row r="2" spans="1:2" ht="11.25">
      <c r="A2" s="60"/>
      <c r="B2" s="61"/>
    </row>
    <row r="3" spans="1:8" ht="78.75" customHeight="1">
      <c r="A3" s="179" t="s">
        <v>73</v>
      </c>
      <c r="B3" s="180" t="s">
        <v>102</v>
      </c>
      <c r="C3" s="54" t="s">
        <v>116</v>
      </c>
      <c r="D3" s="54" t="s">
        <v>117</v>
      </c>
      <c r="E3" s="54" t="s">
        <v>24</v>
      </c>
      <c r="F3" s="172" t="s">
        <v>74</v>
      </c>
      <c r="G3" s="172" t="s">
        <v>5</v>
      </c>
      <c r="H3" s="23" t="s">
        <v>6</v>
      </c>
    </row>
    <row r="4" spans="1:8" ht="45" customHeight="1">
      <c r="A4" s="181"/>
      <c r="B4" s="180"/>
      <c r="C4" s="72" t="s">
        <v>75</v>
      </c>
      <c r="D4" s="72" t="s">
        <v>76</v>
      </c>
      <c r="E4" s="73" t="s">
        <v>77</v>
      </c>
      <c r="F4" s="173"/>
      <c r="G4" s="173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101.2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190</v>
      </c>
      <c r="C7" s="99">
        <v>0</v>
      </c>
      <c r="D7" s="100">
        <v>98.6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51.8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40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310.6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109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160.7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99.3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722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288.6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190.8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114.5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.75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12.75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8" t="s">
        <v>78</v>
      </c>
      <c r="B30" s="178"/>
      <c r="C30" s="101">
        <f>SUM(C6:C29)</f>
        <v>0</v>
      </c>
      <c r="D30" s="100">
        <f>SUM(D6:D29)</f>
        <v>2287.1000000000004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6" sqref="G26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4" t="s">
        <v>118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9" t="s">
        <v>3</v>
      </c>
      <c r="B3" s="180" t="s">
        <v>102</v>
      </c>
      <c r="C3" s="36" t="s">
        <v>66</v>
      </c>
      <c r="D3" s="22" t="s">
        <v>144</v>
      </c>
      <c r="E3" s="22" t="s">
        <v>119</v>
      </c>
      <c r="F3" s="26" t="s">
        <v>222</v>
      </c>
      <c r="G3" s="26" t="s">
        <v>202</v>
      </c>
      <c r="H3" s="26" t="s">
        <v>203</v>
      </c>
      <c r="I3" s="54" t="s">
        <v>132</v>
      </c>
      <c r="J3" s="54" t="s">
        <v>24</v>
      </c>
      <c r="K3" s="172" t="s">
        <v>67</v>
      </c>
      <c r="L3" s="172" t="s">
        <v>5</v>
      </c>
      <c r="M3" s="23" t="s">
        <v>6</v>
      </c>
    </row>
    <row r="4" spans="1:13" ht="59.25" customHeight="1">
      <c r="A4" s="179"/>
      <c r="B4" s="180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3"/>
      <c r="L4" s="173"/>
      <c r="M4" s="65" t="s">
        <v>71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8">
        <v>0</v>
      </c>
      <c r="D6" s="130">
        <v>0</v>
      </c>
      <c r="E6" s="113">
        <f aca="true" t="shared" si="0" ref="E6:E17">C6-D6</f>
        <v>0</v>
      </c>
      <c r="F6" s="97">
        <v>10988</v>
      </c>
      <c r="G6" s="97">
        <v>109.7</v>
      </c>
      <c r="H6" s="97">
        <v>7398</v>
      </c>
      <c r="I6" s="113">
        <f aca="true" t="shared" si="1" ref="I6:I17">F6-G6-H6</f>
        <v>3480.2999999999993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190</v>
      </c>
      <c r="C7" s="168">
        <v>0</v>
      </c>
      <c r="D7" s="97">
        <v>0</v>
      </c>
      <c r="E7" s="113">
        <f t="shared" si="0"/>
        <v>0</v>
      </c>
      <c r="F7" s="97">
        <v>3394.5</v>
      </c>
      <c r="G7" s="97">
        <v>43.9</v>
      </c>
      <c r="H7" s="97">
        <v>979.7</v>
      </c>
      <c r="I7" s="113">
        <f t="shared" si="1"/>
        <v>2370.8999999999996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8">
        <v>0</v>
      </c>
      <c r="D8" s="97">
        <v>0</v>
      </c>
      <c r="E8" s="113">
        <f t="shared" si="0"/>
        <v>0</v>
      </c>
      <c r="F8" s="97">
        <v>3430.4</v>
      </c>
      <c r="G8" s="97">
        <v>43.9</v>
      </c>
      <c r="H8" s="97">
        <v>922.1</v>
      </c>
      <c r="I8" s="113">
        <f t="shared" si="1"/>
        <v>2464.4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8">
        <v>0</v>
      </c>
      <c r="D9" s="97">
        <v>0</v>
      </c>
      <c r="E9" s="113">
        <f t="shared" si="0"/>
        <v>0</v>
      </c>
      <c r="F9" s="97">
        <v>4708.2</v>
      </c>
      <c r="G9" s="97">
        <v>786.4</v>
      </c>
      <c r="H9" s="97">
        <v>1408.1</v>
      </c>
      <c r="I9" s="113">
        <f t="shared" si="1"/>
        <v>2513.7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8">
        <v>0</v>
      </c>
      <c r="D10" s="97">
        <v>0</v>
      </c>
      <c r="E10" s="113">
        <f t="shared" si="0"/>
        <v>0</v>
      </c>
      <c r="F10" s="97">
        <v>21917.8</v>
      </c>
      <c r="G10" s="97">
        <v>0.7</v>
      </c>
      <c r="H10" s="97">
        <v>10229.6</v>
      </c>
      <c r="I10" s="113">
        <f t="shared" si="1"/>
        <v>11687.499999999998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8">
        <v>0</v>
      </c>
      <c r="D11" s="97">
        <v>0</v>
      </c>
      <c r="E11" s="113">
        <f t="shared" si="0"/>
        <v>0</v>
      </c>
      <c r="F11" s="97">
        <v>3342.4</v>
      </c>
      <c r="G11" s="97">
        <v>109.6</v>
      </c>
      <c r="H11" s="97">
        <v>323.3</v>
      </c>
      <c r="I11" s="113">
        <f t="shared" si="1"/>
        <v>2909.5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8">
        <v>0</v>
      </c>
      <c r="D12" s="97">
        <v>0</v>
      </c>
      <c r="E12" s="113">
        <f t="shared" si="0"/>
        <v>0</v>
      </c>
      <c r="F12" s="97">
        <v>3683.1</v>
      </c>
      <c r="G12" s="97">
        <v>109.6</v>
      </c>
      <c r="H12" s="97">
        <v>754.7</v>
      </c>
      <c r="I12" s="113">
        <f t="shared" si="1"/>
        <v>2818.8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8">
        <v>0</v>
      </c>
      <c r="D13" s="97">
        <v>0</v>
      </c>
      <c r="E13" s="113">
        <f t="shared" si="0"/>
        <v>0</v>
      </c>
      <c r="F13" s="97">
        <v>4294.5</v>
      </c>
      <c r="G13" s="97">
        <v>43.9</v>
      </c>
      <c r="H13" s="97">
        <v>1397.3</v>
      </c>
      <c r="I13" s="113">
        <f t="shared" si="1"/>
        <v>2853.3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8">
        <v>0</v>
      </c>
      <c r="D14" s="97">
        <v>0</v>
      </c>
      <c r="E14" s="113">
        <f t="shared" si="0"/>
        <v>0</v>
      </c>
      <c r="F14" s="97">
        <v>7563.9</v>
      </c>
      <c r="G14" s="97">
        <v>109.6</v>
      </c>
      <c r="H14" s="97">
        <v>1635.7</v>
      </c>
      <c r="I14" s="113">
        <f t="shared" si="1"/>
        <v>5818.599999999999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8">
        <v>0</v>
      </c>
      <c r="D15" s="97">
        <v>0</v>
      </c>
      <c r="E15" s="113">
        <f t="shared" si="0"/>
        <v>0</v>
      </c>
      <c r="F15" s="97">
        <v>7831.6</v>
      </c>
      <c r="G15" s="97">
        <v>154</v>
      </c>
      <c r="H15" s="97">
        <v>955.1</v>
      </c>
      <c r="I15" s="113">
        <f t="shared" si="1"/>
        <v>6722.5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8">
        <v>0</v>
      </c>
      <c r="D16" s="97">
        <v>0</v>
      </c>
      <c r="E16" s="113">
        <f t="shared" si="0"/>
        <v>0</v>
      </c>
      <c r="F16" s="97">
        <v>2959.1</v>
      </c>
      <c r="G16" s="97">
        <v>43.9</v>
      </c>
      <c r="H16" s="97">
        <v>180.9</v>
      </c>
      <c r="I16" s="113">
        <f t="shared" si="1"/>
        <v>2734.2999999999997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8">
        <v>0</v>
      </c>
      <c r="D17" s="130">
        <v>0</v>
      </c>
      <c r="E17" s="113">
        <f t="shared" si="0"/>
        <v>0</v>
      </c>
      <c r="F17" s="97">
        <v>4271.4</v>
      </c>
      <c r="G17" s="97">
        <v>109.7</v>
      </c>
      <c r="H17" s="97">
        <v>677.8</v>
      </c>
      <c r="I17" s="113">
        <f t="shared" si="1"/>
        <v>3483.8999999999996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8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8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8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8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8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8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8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8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8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8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8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8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8" t="s">
        <v>65</v>
      </c>
      <c r="B30" s="178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78384.90000000001</v>
      </c>
      <c r="G30" s="101">
        <f t="shared" si="4"/>
        <v>1664.9</v>
      </c>
      <c r="H30" s="101">
        <f t="shared" si="4"/>
        <v>26862.3</v>
      </c>
      <c r="I30" s="101">
        <f t="shared" si="4"/>
        <v>49857.7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4" t="s">
        <v>120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9" t="s">
        <v>3</v>
      </c>
      <c r="B3" s="180" t="s">
        <v>102</v>
      </c>
      <c r="C3" s="22" t="s">
        <v>121</v>
      </c>
      <c r="D3" s="21"/>
      <c r="E3" s="21"/>
      <c r="F3" s="26" t="s">
        <v>204</v>
      </c>
      <c r="G3" s="26" t="s">
        <v>205</v>
      </c>
      <c r="H3" s="26" t="s">
        <v>203</v>
      </c>
      <c r="I3" s="54" t="s">
        <v>133</v>
      </c>
      <c r="J3" s="54" t="s">
        <v>24</v>
      </c>
      <c r="K3" s="172" t="s">
        <v>15</v>
      </c>
      <c r="L3" s="172" t="s">
        <v>63</v>
      </c>
      <c r="M3" s="6" t="s">
        <v>6</v>
      </c>
    </row>
    <row r="4" spans="1:13" s="10" customFormat="1" ht="56.25" customHeight="1">
      <c r="A4" s="179"/>
      <c r="B4" s="180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3"/>
      <c r="L4" s="173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10988</v>
      </c>
      <c r="G6" s="97">
        <v>109.7</v>
      </c>
      <c r="H6" s="97">
        <v>7398</v>
      </c>
      <c r="I6" s="97">
        <f aca="true" t="shared" si="0" ref="I6:I17">F6-G6-H6</f>
        <v>3480.2999999999993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188</v>
      </c>
      <c r="C7" s="130">
        <v>0</v>
      </c>
      <c r="D7" s="131"/>
      <c r="E7" s="131"/>
      <c r="F7" s="97">
        <v>3394.5</v>
      </c>
      <c r="G7" s="97">
        <v>43.9</v>
      </c>
      <c r="H7" s="97">
        <v>979.7</v>
      </c>
      <c r="I7" s="97">
        <f t="shared" si="0"/>
        <v>2370.8999999999996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3430.4</v>
      </c>
      <c r="G8" s="97">
        <v>43.9</v>
      </c>
      <c r="H8" s="97">
        <v>922.1</v>
      </c>
      <c r="I8" s="97">
        <f t="shared" si="0"/>
        <v>2464.4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4708.2</v>
      </c>
      <c r="G9" s="97">
        <v>786.4</v>
      </c>
      <c r="H9" s="97">
        <v>1408.1</v>
      </c>
      <c r="I9" s="97">
        <f t="shared" si="0"/>
        <v>2513.7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21917.8</v>
      </c>
      <c r="G10" s="97">
        <v>0.7</v>
      </c>
      <c r="H10" s="97">
        <v>10229.6</v>
      </c>
      <c r="I10" s="97">
        <f t="shared" si="0"/>
        <v>11687.499999999998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3342.4</v>
      </c>
      <c r="G11" s="97">
        <v>109.6</v>
      </c>
      <c r="H11" s="97">
        <v>323.3</v>
      </c>
      <c r="I11" s="97">
        <f t="shared" si="0"/>
        <v>2909.5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178</v>
      </c>
      <c r="C12" s="130">
        <v>0</v>
      </c>
      <c r="D12" s="131"/>
      <c r="E12" s="131"/>
      <c r="F12" s="97">
        <v>3683.1</v>
      </c>
      <c r="G12" s="97">
        <v>109.6</v>
      </c>
      <c r="H12" s="97">
        <v>754.7</v>
      </c>
      <c r="I12" s="97">
        <f t="shared" si="0"/>
        <v>2818.8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4294.5</v>
      </c>
      <c r="G13" s="97">
        <v>43.9</v>
      </c>
      <c r="H13" s="97">
        <v>1397.3</v>
      </c>
      <c r="I13" s="97">
        <f t="shared" si="0"/>
        <v>2853.3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7563.9</v>
      </c>
      <c r="G14" s="97">
        <v>109.6</v>
      </c>
      <c r="H14" s="97">
        <v>1635.7</v>
      </c>
      <c r="I14" s="97">
        <f t="shared" si="0"/>
        <v>5818.599999999999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7831.6</v>
      </c>
      <c r="G15" s="97">
        <v>154</v>
      </c>
      <c r="H15" s="97">
        <v>955.1</v>
      </c>
      <c r="I15" s="97">
        <f t="shared" si="0"/>
        <v>6722.5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2959.1</v>
      </c>
      <c r="G16" s="97">
        <v>43.9</v>
      </c>
      <c r="H16" s="97">
        <v>180.9</v>
      </c>
      <c r="I16" s="97">
        <f t="shared" si="0"/>
        <v>2734.2999999999997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4271.4</v>
      </c>
      <c r="G17" s="97">
        <v>109.7</v>
      </c>
      <c r="H17" s="97">
        <v>677.8</v>
      </c>
      <c r="I17" s="97">
        <f t="shared" si="0"/>
        <v>3483.8999999999996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8" t="s">
        <v>65</v>
      </c>
      <c r="B30" s="178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78384.90000000001</v>
      </c>
      <c r="G30" s="93">
        <f t="shared" si="3"/>
        <v>1664.9</v>
      </c>
      <c r="H30" s="93">
        <f>SUM(H6:H29)</f>
        <v>26862.3</v>
      </c>
      <c r="I30" s="93">
        <f t="shared" si="3"/>
        <v>49857.7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Кириллова</cp:lastModifiedBy>
  <cp:lastPrinted>2009-10-19T12:21:20Z</cp:lastPrinted>
  <dcterms:created xsi:type="dcterms:W3CDTF">2007-07-17T04:31:37Z</dcterms:created>
  <dcterms:modified xsi:type="dcterms:W3CDTF">2010-04-01T11:01:03Z</dcterms:modified>
  <cp:category/>
  <cp:version/>
  <cp:contentType/>
  <cp:contentStatus/>
</cp:coreProperties>
</file>