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firstSheet="1" activeTab="12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<sst xmlns="http://schemas.openxmlformats.org/spreadsheetml/2006/main" count="636" uniqueCount="226">
  <si>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</si>
  <si>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</si>
  <si>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</si>
  <si>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</si>
  <si>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</si>
  <si>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</si>
  <si>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</si>
  <si>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</si>
  <si>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</si>
  <si>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</si>
  <si>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</si>
  <si>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</si>
  <si>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</si>
  <si>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</si>
  <si>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</si>
  <si>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</si>
  <si>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</si>
  <si>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</si>
  <si>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</si>
  <si>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</si>
  <si>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</si>
  <si>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</si>
  <si>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</si>
  <si>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</si>
  <si>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</si>
  <si>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</si>
  <si>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</si>
  <si>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</si>
  <si>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</si>
  <si>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</si>
  <si>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</si>
  <si>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</si>
  <si>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</si>
  <si>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</si>
  <si>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</si>
  <si>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</si>
  <si>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</si>
  <si>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</si>
  <si>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</si>
  <si>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</si>
  <si>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</si>
  <si>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</si>
  <si>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</si>
  <si>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</si>
  <si>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</si>
  <si>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</si>
  <si>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</si>
  <si>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</si>
  <si>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</si>
  <si>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</si>
  <si>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</si>
  <si>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</si>
  <si>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</si>
  <si>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</si>
  <si>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</si>
  <si>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</si>
  <si>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</si>
  <si>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</si>
  <si>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</si>
  <si>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</si>
  <si>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</si>
  <si>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</si>
  <si>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</si>
  <si>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</si>
  <si>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</si>
  <si>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</si>
  <si>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</si>
  <si>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</si>
  <si>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</si>
  <si>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</si>
  <si>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</si>
  <si>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</si>
  <si>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</si>
  <si>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</si>
  <si>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</si>
  <si>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</si>
  <si>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</si>
  <si>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</si>
  <si>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</si>
  <si>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</si>
  <si>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</si>
  <si>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</si>
  <si>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</si>
  <si>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</si>
  <si>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</si>
  <si>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</si>
  <si>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</si>
  <si>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</si>
  <si>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</si>
  <si>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</si>
  <si>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</si>
  <si>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</si>
  <si>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</si>
  <si>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</si>
  <si>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</si>
  <si>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</si>
  <si>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</si>
  <si>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</si>
  <si>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</si>
  <si>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</si>
  <si>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</si>
  <si>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</si>
  <si>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</si>
  <si>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</si>
  <si>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</si>
  <si>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</si>
  <si>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</si>
  <si>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</si>
  <si>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</si>
  <si>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</si>
  <si>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</si>
  <si>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</si>
  <si>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</si>
  <si>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</si>
  <si>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</si>
  <si>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</si>
  <si>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</si>
  <si>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</si>
  <si>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</si>
  <si>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</si>
  <si>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</si>
  <si>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</si>
  <si>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</si>
  <si>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</si>
  <si>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</si>
  <si>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</si>
  <si>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</si>
  <si>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</si>
  <si>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</si>
  <si>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</si>
  <si>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</si>
  <si>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</si>
  <si>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</si>
  <si>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</si>
  <si>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</si>
  <si>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</si>
  <si>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</si>
  <si>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</si>
  <si>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</si>
  <si>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</si>
  <si>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</si>
  <si>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</si>
  <si>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</si>
  <si>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</si>
  <si>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</si>
  <si>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</si>
  <si>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</si>
  <si>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</si>
  <si>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</si>
  <si>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</si>
  <si>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</si>
  <si>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</si>
  <si>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</si>
  <si>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</si>
  <si>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</si>
  <si>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</si>
  <si>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</si>
  <si>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</si>
  <si>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</si>
  <si>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</si>
  <si>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</si>
  <si>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</si>
  <si>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</si>
  <si>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</si>
  <si>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</si>
  <si>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</si>
  <si>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</si>
  <si>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</si>
  <si>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</si>
  <si>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</si>
  <si>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</si>
  <si>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</si>
  <si>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</si>
  <si>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</si>
  <si>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</si>
  <si>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</si>
  <si>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</si>
  <si>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</si>
  <si>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</si>
  <si>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</si>
  <si>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</si>
  <si>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</si>
  <si>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</si>
  <si>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</si>
  <si>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</si>
  <si>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</si>
  <si>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</si>
  <si>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</si>
  <si>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Прогноз поступления доходов в бюджет  поселений  на 2008 год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</si>
  <si>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</si>
  <si>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</si>
  <si>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</si>
  <si>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</si>
  <si>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</si>
  <si>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</si>
  <si>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</si>
  <si>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</si>
  <si>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</si>
  <si>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</si>
  <si>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</si>
  <si>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</si>
  <si>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</si>
  <si>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</si>
  <si>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</si>
  <si>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</si>
  <si>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</si>
  <si>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</si>
  <si>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</si>
  <si>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</si>
  <si>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</si>
  <si>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</si>
  <si>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</si>
  <si>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</si>
  <si>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</si>
  <si>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</si>
  <si>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</si>
  <si>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</si>
  <si>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</si>
  <si>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</si>
  <si>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</si>
  <si>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</si>
  <si>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</si>
  <si>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</si>
  <si>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Кредиторская задолженность на 01.07.2009</t>
  </si>
  <si>
    <t>Недоимка по местным налогам на 01.07.2009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</si>
  <si>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01.07.2009г.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</si>
</sst>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8" sqref="B28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  <col min="20" max="20" width="0.12890625" style="0" customWidth="1"/>
  </cols>
  <sheetData>
    <row r="3" spans="2:19" ht="36" customHeight="1">
      <c r="B3" s="171" t="s">
        <v>225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166">
        <v>0</v>
      </c>
      <c r="D6" s="167">
        <v>0</v>
      </c>
      <c r="E6" s="167">
        <v>0.14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0.735</v>
      </c>
      <c r="S6" s="167">
        <f aca="true" t="shared" si="0" ref="S6:S17">SUM(C6:R6)</f>
        <v>9.725</v>
      </c>
      <c r="T6" s="170"/>
    </row>
    <row r="7" spans="1:20" ht="18.75" customHeight="1">
      <c r="A7" s="87">
        <v>2</v>
      </c>
      <c r="B7" s="91" t="s">
        <v>173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</v>
      </c>
      <c r="N7" s="167">
        <v>0.75</v>
      </c>
      <c r="O7" s="167">
        <v>0.75</v>
      </c>
      <c r="P7" s="167">
        <v>0.75</v>
      </c>
      <c r="Q7" s="167">
        <v>1.2</v>
      </c>
      <c r="R7" s="167">
        <v>1</v>
      </c>
      <c r="S7" s="167">
        <f t="shared" si="0"/>
        <v>11.049999999999999</v>
      </c>
      <c r="T7" s="170"/>
    </row>
    <row r="8" spans="1:20" ht="18.75" customHeight="1">
      <c r="A8" s="87">
        <v>3</v>
      </c>
      <c r="B8" s="91" t="s">
        <v>174</v>
      </c>
      <c r="C8" s="166">
        <v>0</v>
      </c>
      <c r="D8" s="167">
        <v>0</v>
      </c>
      <c r="E8" s="167">
        <v>0.18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</v>
      </c>
      <c r="N8" s="167">
        <v>0.75</v>
      </c>
      <c r="O8" s="167">
        <v>0.75</v>
      </c>
      <c r="P8" s="167">
        <v>0.75</v>
      </c>
      <c r="Q8" s="167">
        <v>1.2</v>
      </c>
      <c r="R8" s="167">
        <v>0.838</v>
      </c>
      <c r="S8" s="167">
        <f t="shared" si="0"/>
        <v>11.068</v>
      </c>
      <c r="T8" s="170"/>
    </row>
    <row r="9" spans="1:20" ht="17.25" customHeight="1">
      <c r="A9" s="87">
        <v>4</v>
      </c>
      <c r="B9" s="91" t="s">
        <v>175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</v>
      </c>
      <c r="N9" s="167">
        <v>0.75</v>
      </c>
      <c r="O9" s="167">
        <v>0.75</v>
      </c>
      <c r="P9" s="167">
        <v>0.75</v>
      </c>
      <c r="Q9" s="167">
        <v>1.2</v>
      </c>
      <c r="R9" s="167">
        <v>0.355</v>
      </c>
      <c r="S9" s="167">
        <f t="shared" si="0"/>
        <v>10.405</v>
      </c>
      <c r="T9" s="170"/>
    </row>
    <row r="10" spans="1:20" ht="18.75" customHeight="1">
      <c r="A10" s="87">
        <v>5</v>
      </c>
      <c r="B10" s="91" t="s">
        <v>176</v>
      </c>
      <c r="C10" s="166">
        <v>0.775</v>
      </c>
      <c r="D10" s="167">
        <v>0</v>
      </c>
      <c r="E10" s="167">
        <v>0.905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</v>
      </c>
      <c r="N10" s="167">
        <v>0.75</v>
      </c>
      <c r="O10" s="167">
        <v>0.75</v>
      </c>
      <c r="P10" s="167">
        <v>0.75</v>
      </c>
      <c r="Q10" s="167">
        <v>0.888</v>
      </c>
      <c r="R10" s="167">
        <v>0.966</v>
      </c>
      <c r="S10" s="167">
        <f t="shared" si="0"/>
        <v>12.384</v>
      </c>
      <c r="T10" s="170"/>
    </row>
    <row r="11" spans="1:20" ht="16.5" customHeight="1">
      <c r="A11" s="87">
        <v>6</v>
      </c>
      <c r="B11" s="91" t="s">
        <v>177</v>
      </c>
      <c r="C11" s="166">
        <v>0</v>
      </c>
      <c r="D11" s="167">
        <v>0</v>
      </c>
      <c r="E11" s="167">
        <v>0.149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</v>
      </c>
      <c r="N11" s="167">
        <v>0.75</v>
      </c>
      <c r="O11" s="167">
        <v>0.75</v>
      </c>
      <c r="P11" s="167">
        <v>0.75</v>
      </c>
      <c r="Q11" s="167">
        <v>1.2</v>
      </c>
      <c r="R11" s="167">
        <v>1</v>
      </c>
      <c r="S11" s="167">
        <f t="shared" si="0"/>
        <v>11.198999999999998</v>
      </c>
      <c r="T11" s="170"/>
    </row>
    <row r="12" spans="1:20" ht="17.25" customHeight="1">
      <c r="A12" s="87">
        <v>7</v>
      </c>
      <c r="B12" s="91" t="s">
        <v>178</v>
      </c>
      <c r="C12" s="166">
        <v>0</v>
      </c>
      <c r="D12" s="167">
        <v>0</v>
      </c>
      <c r="E12" s="167">
        <v>0.23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</v>
      </c>
      <c r="N12" s="167">
        <v>0.75</v>
      </c>
      <c r="O12" s="167">
        <v>0.75</v>
      </c>
      <c r="P12" s="167">
        <v>0.75</v>
      </c>
      <c r="Q12" s="167">
        <v>0.312</v>
      </c>
      <c r="R12" s="167">
        <v>0.919</v>
      </c>
      <c r="S12" s="167">
        <f t="shared" si="0"/>
        <v>10.311</v>
      </c>
      <c r="T12" s="170"/>
    </row>
    <row r="13" spans="1:20" ht="15.75" customHeight="1">
      <c r="A13" s="87">
        <v>8</v>
      </c>
      <c r="B13" s="91" t="s">
        <v>185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</v>
      </c>
      <c r="N13" s="167">
        <v>0.75</v>
      </c>
      <c r="O13" s="167">
        <v>0.75</v>
      </c>
      <c r="P13" s="167">
        <v>0.75</v>
      </c>
      <c r="Q13" s="167">
        <v>1.2</v>
      </c>
      <c r="R13" s="167">
        <v>0.938</v>
      </c>
      <c r="S13" s="167">
        <f t="shared" si="0"/>
        <v>10.988</v>
      </c>
      <c r="T13" s="170"/>
    </row>
    <row r="14" spans="1:20" ht="16.5" customHeight="1">
      <c r="A14" s="87">
        <v>9</v>
      </c>
      <c r="B14" s="91" t="s">
        <v>180</v>
      </c>
      <c r="C14" s="166">
        <v>0</v>
      </c>
      <c r="D14" s="167">
        <v>0</v>
      </c>
      <c r="E14" s="167">
        <v>0.245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</v>
      </c>
      <c r="N14" s="167">
        <v>0.75</v>
      </c>
      <c r="O14" s="167">
        <v>0.75</v>
      </c>
      <c r="P14" s="167">
        <v>0.75</v>
      </c>
      <c r="Q14" s="167">
        <v>0.912</v>
      </c>
      <c r="R14" s="167">
        <v>1</v>
      </c>
      <c r="S14" s="167">
        <f t="shared" si="0"/>
        <v>11.007</v>
      </c>
      <c r="T14" s="170"/>
    </row>
    <row r="15" spans="1:20" ht="16.5" customHeight="1">
      <c r="A15" s="87">
        <v>10</v>
      </c>
      <c r="B15" s="91" t="s">
        <v>181</v>
      </c>
      <c r="C15" s="166">
        <v>0</v>
      </c>
      <c r="D15" s="167">
        <v>0.325</v>
      </c>
      <c r="E15" s="167">
        <v>1.074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0.906</v>
      </c>
      <c r="S15" s="167">
        <f t="shared" si="0"/>
        <v>13.105</v>
      </c>
      <c r="T15" s="170"/>
    </row>
    <row r="16" spans="1:20" ht="16.5" customHeight="1">
      <c r="A16" s="87">
        <v>11</v>
      </c>
      <c r="B16" s="91" t="s">
        <v>182</v>
      </c>
      <c r="C16" s="166">
        <v>0</v>
      </c>
      <c r="D16" s="167">
        <v>0</v>
      </c>
      <c r="E16" s="167">
        <v>0.266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0.937</v>
      </c>
      <c r="S16" s="167">
        <f t="shared" si="0"/>
        <v>11.252999999999998</v>
      </c>
      <c r="T16" s="170"/>
    </row>
    <row r="17" spans="1:20" ht="17.25" customHeight="1">
      <c r="A17" s="87">
        <v>12</v>
      </c>
      <c r="B17" s="91" t="s">
        <v>183</v>
      </c>
      <c r="C17" s="166">
        <v>0</v>
      </c>
      <c r="D17" s="167">
        <v>0</v>
      </c>
      <c r="E17" s="167">
        <v>0.132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0.48</v>
      </c>
      <c r="R17" s="167">
        <v>0.936</v>
      </c>
      <c r="S17" s="167">
        <f t="shared" si="0"/>
        <v>10.398</v>
      </c>
      <c r="T17" s="170"/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" sqref="E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3" t="s">
        <v>3</v>
      </c>
      <c r="B3" s="180" t="s">
        <v>102</v>
      </c>
      <c r="C3" s="22" t="s">
        <v>123</v>
      </c>
      <c r="D3" s="26" t="s">
        <v>205</v>
      </c>
      <c r="E3" s="26" t="s">
        <v>203</v>
      </c>
      <c r="F3" s="26" t="s">
        <v>204</v>
      </c>
      <c r="G3" s="54" t="s">
        <v>133</v>
      </c>
      <c r="H3" s="5" t="s">
        <v>24</v>
      </c>
      <c r="I3" s="174" t="s">
        <v>4</v>
      </c>
      <c r="J3" s="174" t="s">
        <v>5</v>
      </c>
      <c r="K3" s="5" t="s">
        <v>6</v>
      </c>
    </row>
    <row r="4" spans="1:11" s="10" customFormat="1" ht="63" customHeight="1">
      <c r="A4" s="173"/>
      <c r="B4" s="18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6"/>
      <c r="J4" s="176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4111.1</v>
      </c>
      <c r="E6" s="97">
        <v>109.7</v>
      </c>
      <c r="F6" s="97">
        <v>625</v>
      </c>
      <c r="G6" s="97">
        <f aca="true" t="shared" si="0" ref="G6:G17">D6-E6-F6</f>
        <v>3376.4000000000005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2949</v>
      </c>
      <c r="E7" s="97">
        <v>43.9</v>
      </c>
      <c r="F7" s="97">
        <v>426.6</v>
      </c>
      <c r="G7" s="97">
        <f t="shared" si="0"/>
        <v>2478.5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2564.3</v>
      </c>
      <c r="E8" s="97">
        <v>43.9</v>
      </c>
      <c r="F8" s="97">
        <v>388.8</v>
      </c>
      <c r="G8" s="97">
        <f t="shared" si="0"/>
        <v>2131.6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3369.3</v>
      </c>
      <c r="E9" s="97">
        <v>786.4</v>
      </c>
      <c r="F9" s="97">
        <v>394.3</v>
      </c>
      <c r="G9" s="97">
        <f t="shared" si="0"/>
        <v>2188.6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12864.3</v>
      </c>
      <c r="E10" s="97">
        <v>3495.4</v>
      </c>
      <c r="F10" s="97">
        <v>1348</v>
      </c>
      <c r="G10" s="97">
        <f t="shared" si="0"/>
        <v>8020.9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3579.2</v>
      </c>
      <c r="E11" s="97">
        <v>109.6</v>
      </c>
      <c r="F11" s="97">
        <v>637</v>
      </c>
      <c r="G11" s="97">
        <f t="shared" si="0"/>
        <v>2832.6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3447.9</v>
      </c>
      <c r="E12" s="97">
        <v>109.7</v>
      </c>
      <c r="F12" s="97">
        <v>519.5</v>
      </c>
      <c r="G12" s="97">
        <f t="shared" si="0"/>
        <v>2818.7000000000003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3629.8</v>
      </c>
      <c r="E13" s="97">
        <v>1276.9</v>
      </c>
      <c r="F13" s="97">
        <v>347.9</v>
      </c>
      <c r="G13" s="97">
        <f t="shared" si="0"/>
        <v>2005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5858.1</v>
      </c>
      <c r="E14" s="97">
        <v>109.6</v>
      </c>
      <c r="F14" s="97">
        <v>800.1</v>
      </c>
      <c r="G14" s="97">
        <f t="shared" si="0"/>
        <v>4948.4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8409.9</v>
      </c>
      <c r="E15" s="97">
        <v>154</v>
      </c>
      <c r="F15" s="97">
        <v>1484.3</v>
      </c>
      <c r="G15" s="97">
        <f t="shared" si="0"/>
        <v>6771.599999999999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3200.3</v>
      </c>
      <c r="E16" s="97">
        <v>43.9</v>
      </c>
      <c r="F16" s="97">
        <v>494.1</v>
      </c>
      <c r="G16" s="97">
        <f t="shared" si="0"/>
        <v>2662.3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3767.4</v>
      </c>
      <c r="E17" s="97">
        <v>109.7</v>
      </c>
      <c r="F17" s="97">
        <v>575.8</v>
      </c>
      <c r="G17" s="97">
        <f t="shared" si="0"/>
        <v>3081.9000000000005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2" t="s">
        <v>39</v>
      </c>
      <c r="B30" s="172"/>
      <c r="C30" s="93">
        <f>SUM(C6:C29)</f>
        <v>0</v>
      </c>
      <c r="D30" s="93">
        <f>SUM(D6:D29)</f>
        <v>57750.600000000006</v>
      </c>
      <c r="E30" s="93">
        <f>SUM(E6:E29)</f>
        <v>6392.7</v>
      </c>
      <c r="F30" s="93">
        <f>SUM(F6:F29)</f>
        <v>8041.400000000001</v>
      </c>
      <c r="G30" s="93">
        <f>SUM(G6:G29)</f>
        <v>43316.5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2" t="s">
        <v>146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3" t="s">
        <v>9</v>
      </c>
      <c r="B3" s="180" t="s">
        <v>102</v>
      </c>
      <c r="C3" s="22" t="s">
        <v>124</v>
      </c>
      <c r="D3" s="26" t="s">
        <v>207</v>
      </c>
      <c r="E3" s="26" t="s">
        <v>208</v>
      </c>
      <c r="F3" s="23" t="s">
        <v>125</v>
      </c>
      <c r="G3" s="5" t="s">
        <v>24</v>
      </c>
      <c r="H3" s="174" t="s">
        <v>4</v>
      </c>
      <c r="I3" s="174" t="s">
        <v>5</v>
      </c>
      <c r="J3" s="6" t="s">
        <v>6</v>
      </c>
    </row>
    <row r="4" spans="1:10" s="10" customFormat="1" ht="42.75" customHeight="1">
      <c r="A4" s="173"/>
      <c r="B4" s="18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6"/>
      <c r="I4" s="176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914</v>
      </c>
      <c r="E6" s="97">
        <v>175.4</v>
      </c>
      <c r="F6" s="97">
        <f>D6+E6</f>
        <v>1089.4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523.5</v>
      </c>
      <c r="E7" s="97">
        <v>431.8</v>
      </c>
      <c r="F7" s="97">
        <f aca="true" t="shared" si="1" ref="F7:F17">D7+E7</f>
        <v>955.3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326.9</v>
      </c>
      <c r="E8" s="97">
        <v>378</v>
      </c>
      <c r="F8" s="97">
        <f t="shared" si="1"/>
        <v>704.9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366.6</v>
      </c>
      <c r="E9" s="97">
        <v>113.4</v>
      </c>
      <c r="F9" s="97">
        <f t="shared" si="1"/>
        <v>480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6460.5</v>
      </c>
      <c r="E10" s="97">
        <v>162.7</v>
      </c>
      <c r="F10" s="97">
        <f t="shared" si="1"/>
        <v>6623.2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474.6</v>
      </c>
      <c r="E11" s="97">
        <v>111.1</v>
      </c>
      <c r="F11" s="97">
        <f t="shared" si="1"/>
        <v>585.7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579.5</v>
      </c>
      <c r="E12" s="97">
        <v>172.4</v>
      </c>
      <c r="F12" s="97">
        <f t="shared" si="1"/>
        <v>751.9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179</v>
      </c>
      <c r="C13" s="130">
        <v>0</v>
      </c>
      <c r="D13" s="97">
        <v>515.1</v>
      </c>
      <c r="E13" s="97">
        <v>238.6</v>
      </c>
      <c r="F13" s="97">
        <f t="shared" si="1"/>
        <v>753.7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1201.3</v>
      </c>
      <c r="E14" s="97">
        <v>273.7</v>
      </c>
      <c r="F14" s="97">
        <f t="shared" si="1"/>
        <v>1475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960.6</v>
      </c>
      <c r="E15" s="97">
        <v>255.3</v>
      </c>
      <c r="F15" s="97">
        <f t="shared" si="1"/>
        <v>1215.9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532.7</v>
      </c>
      <c r="E16" s="97">
        <v>158.3</v>
      </c>
      <c r="F16" s="97">
        <f t="shared" si="1"/>
        <v>691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753.5</v>
      </c>
      <c r="E17" s="97">
        <v>141.4</v>
      </c>
      <c r="F17" s="97">
        <f t="shared" si="1"/>
        <v>894.9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2" t="s">
        <v>39</v>
      </c>
      <c r="B30" s="172"/>
      <c r="C30" s="93">
        <f>SUM(C6:C29)</f>
        <v>0</v>
      </c>
      <c r="D30" s="93">
        <f>SUM(D6:D29)</f>
        <v>13608.800000000001</v>
      </c>
      <c r="E30" s="93">
        <f>SUM(E6:E29)</f>
        <v>2612.1000000000004</v>
      </c>
      <c r="F30" s="93">
        <f>SUM(F6:F29)</f>
        <v>16220.9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S17" sqref="S17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3" t="s">
        <v>147</v>
      </c>
      <c r="D2" s="183"/>
      <c r="E2" s="183"/>
      <c r="F2" s="183"/>
      <c r="G2" s="183"/>
      <c r="H2" s="183"/>
      <c r="I2" s="183"/>
      <c r="J2" s="183"/>
      <c r="K2" s="183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3" t="s">
        <v>9</v>
      </c>
      <c r="B4" s="180" t="s">
        <v>102</v>
      </c>
      <c r="C4" s="5" t="s">
        <v>194</v>
      </c>
      <c r="D4" s="5" t="s">
        <v>223</v>
      </c>
      <c r="E4" s="26" t="s">
        <v>31</v>
      </c>
      <c r="F4" s="26" t="s">
        <v>200</v>
      </c>
      <c r="G4" s="26" t="s">
        <v>209</v>
      </c>
      <c r="H4" s="54" t="s">
        <v>134</v>
      </c>
      <c r="I4" s="26" t="s">
        <v>210</v>
      </c>
      <c r="J4" s="26" t="s">
        <v>211</v>
      </c>
      <c r="K4" s="5" t="s">
        <v>212</v>
      </c>
      <c r="L4" s="6" t="s">
        <v>135</v>
      </c>
      <c r="M4" s="26" t="s">
        <v>205</v>
      </c>
      <c r="N4" s="26" t="s">
        <v>213</v>
      </c>
      <c r="O4" s="26" t="s">
        <v>214</v>
      </c>
      <c r="P4" s="23" t="s">
        <v>148</v>
      </c>
      <c r="Q4" s="5" t="s">
        <v>60</v>
      </c>
      <c r="R4" s="174" t="s">
        <v>4</v>
      </c>
      <c r="S4" s="174" t="s">
        <v>10</v>
      </c>
      <c r="T4" s="6" t="s">
        <v>6</v>
      </c>
    </row>
    <row r="5" spans="1:20" s="10" customFormat="1" ht="71.25" customHeight="1">
      <c r="A5" s="173"/>
      <c r="B5" s="180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6"/>
      <c r="S5" s="176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4295.1</v>
      </c>
      <c r="G7" s="97">
        <v>734.7</v>
      </c>
      <c r="H7" s="99">
        <f>F7-G7</f>
        <v>3560.4000000000005</v>
      </c>
      <c r="I7" s="97">
        <v>6.5</v>
      </c>
      <c r="J7" s="97">
        <v>6.5</v>
      </c>
      <c r="K7" s="97">
        <f>I7-J7</f>
        <v>0</v>
      </c>
      <c r="L7" s="130">
        <f>H7-K7</f>
        <v>3560.4000000000005</v>
      </c>
      <c r="M7" s="97">
        <v>4068.5</v>
      </c>
      <c r="N7" s="97">
        <v>109.7</v>
      </c>
      <c r="O7" s="97">
        <v>625</v>
      </c>
      <c r="P7" s="97">
        <f>M7-N7-O7</f>
        <v>3333.8</v>
      </c>
      <c r="Q7" s="94">
        <f>L7/P7*100</f>
        <v>106.79704841322216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189</v>
      </c>
      <c r="C8" s="93">
        <v>0</v>
      </c>
      <c r="D8" s="93">
        <v>0</v>
      </c>
      <c r="E8" s="97">
        <f aca="true" t="shared" si="1" ref="E8:E18">D8-C8</f>
        <v>0</v>
      </c>
      <c r="F8" s="97">
        <v>2949</v>
      </c>
      <c r="G8" s="97">
        <v>470.5</v>
      </c>
      <c r="H8" s="99">
        <f aca="true" t="shared" si="2" ref="H8:H18">F8-G8</f>
        <v>2478.5</v>
      </c>
      <c r="I8" s="97">
        <v>16</v>
      </c>
      <c r="J8" s="97">
        <v>3.2</v>
      </c>
      <c r="K8" s="97">
        <f aca="true" t="shared" si="3" ref="K8:K18">I8-J8</f>
        <v>12.8</v>
      </c>
      <c r="L8" s="130">
        <f aca="true" t="shared" si="4" ref="L8:L31">H8-K8</f>
        <v>2465.7</v>
      </c>
      <c r="M8" s="97">
        <v>2909</v>
      </c>
      <c r="N8" s="97">
        <v>43.9</v>
      </c>
      <c r="O8" s="97">
        <v>426.6</v>
      </c>
      <c r="P8" s="97">
        <f aca="true" t="shared" si="5" ref="P8:P18">M8-N8-O8</f>
        <v>2438.5</v>
      </c>
      <c r="Q8" s="94">
        <f aca="true" t="shared" si="6" ref="Q8:Q18">L8/P8*100</f>
        <v>101.11543981956119</v>
      </c>
      <c r="R8" s="95">
        <v>0</v>
      </c>
      <c r="S8" s="96">
        <v>0.75</v>
      </c>
      <c r="T8" s="96">
        <f t="shared" si="0"/>
        <v>0</v>
      </c>
    </row>
    <row r="9" spans="1:20" ht="12.75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2564.3</v>
      </c>
      <c r="G9" s="97">
        <v>432.7</v>
      </c>
      <c r="H9" s="99">
        <f t="shared" si="2"/>
        <v>2131.6000000000004</v>
      </c>
      <c r="I9" s="97">
        <v>44.3</v>
      </c>
      <c r="J9" s="97">
        <v>0</v>
      </c>
      <c r="K9" s="97">
        <f t="shared" si="3"/>
        <v>44.3</v>
      </c>
      <c r="L9" s="130">
        <f t="shared" si="4"/>
        <v>2087.3</v>
      </c>
      <c r="M9" s="97">
        <v>2519.3</v>
      </c>
      <c r="N9" s="97">
        <v>43.9</v>
      </c>
      <c r="O9" s="97">
        <v>388.8</v>
      </c>
      <c r="P9" s="97">
        <f t="shared" si="5"/>
        <v>2086.6</v>
      </c>
      <c r="Q9" s="94">
        <f t="shared" si="6"/>
        <v>100.03354739768045</v>
      </c>
      <c r="R9" s="95">
        <v>0</v>
      </c>
      <c r="S9" s="96">
        <v>0.75</v>
      </c>
      <c r="T9" s="96">
        <f t="shared" si="0"/>
        <v>0</v>
      </c>
    </row>
    <row r="10" spans="1:20" ht="12.75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3369.3</v>
      </c>
      <c r="G10" s="97">
        <v>1180.7</v>
      </c>
      <c r="H10" s="99">
        <f t="shared" si="2"/>
        <v>2188.6000000000004</v>
      </c>
      <c r="I10" s="97">
        <v>747</v>
      </c>
      <c r="J10" s="97">
        <v>742.4</v>
      </c>
      <c r="K10" s="97">
        <f t="shared" si="3"/>
        <v>4.600000000000023</v>
      </c>
      <c r="L10" s="130">
        <f t="shared" si="4"/>
        <v>2184.0000000000005</v>
      </c>
      <c r="M10" s="97">
        <v>3329.3</v>
      </c>
      <c r="N10" s="97">
        <v>786.4</v>
      </c>
      <c r="O10" s="97">
        <v>394.3</v>
      </c>
      <c r="P10" s="97">
        <f t="shared" si="5"/>
        <v>2148.6</v>
      </c>
      <c r="Q10" s="94">
        <f t="shared" si="6"/>
        <v>101.64758447361075</v>
      </c>
      <c r="R10" s="95">
        <v>0</v>
      </c>
      <c r="S10" s="96">
        <v>0.75</v>
      </c>
      <c r="T10" s="96">
        <f t="shared" si="0"/>
        <v>0</v>
      </c>
    </row>
    <row r="11" spans="1:20" ht="12.75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12965.7</v>
      </c>
      <c r="G11" s="97">
        <v>4843.4</v>
      </c>
      <c r="H11" s="99">
        <f t="shared" si="2"/>
        <v>8122.300000000001</v>
      </c>
      <c r="I11" s="97">
        <v>3570.6</v>
      </c>
      <c r="J11" s="97">
        <v>3494.7</v>
      </c>
      <c r="K11" s="97">
        <f t="shared" si="3"/>
        <v>75.90000000000009</v>
      </c>
      <c r="L11" s="130">
        <f t="shared" si="4"/>
        <v>8046.4000000000015</v>
      </c>
      <c r="M11" s="97">
        <v>12819.3</v>
      </c>
      <c r="N11" s="97">
        <v>3495.4</v>
      </c>
      <c r="O11" s="97">
        <v>1348</v>
      </c>
      <c r="P11" s="97">
        <f t="shared" si="5"/>
        <v>7975.9</v>
      </c>
      <c r="Q11" s="94">
        <f t="shared" si="6"/>
        <v>100.88391278727167</v>
      </c>
      <c r="R11" s="95">
        <v>0</v>
      </c>
      <c r="S11" s="96">
        <v>0.75</v>
      </c>
      <c r="T11" s="96">
        <f t="shared" si="0"/>
        <v>0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3579.2</v>
      </c>
      <c r="G12" s="97">
        <v>746.6</v>
      </c>
      <c r="H12" s="99">
        <f t="shared" si="2"/>
        <v>2832.6</v>
      </c>
      <c r="I12" s="97">
        <v>3</v>
      </c>
      <c r="J12" s="97">
        <v>3</v>
      </c>
      <c r="K12" s="97">
        <f t="shared" si="3"/>
        <v>0</v>
      </c>
      <c r="L12" s="130">
        <f t="shared" si="4"/>
        <v>2832.6</v>
      </c>
      <c r="M12" s="97">
        <v>3534.2</v>
      </c>
      <c r="N12" s="97">
        <v>109.6</v>
      </c>
      <c r="O12" s="97">
        <v>637</v>
      </c>
      <c r="P12" s="97">
        <f t="shared" si="5"/>
        <v>2787.6</v>
      </c>
      <c r="Q12" s="94">
        <f t="shared" si="6"/>
        <v>101.614291863969</v>
      </c>
      <c r="R12" s="95">
        <v>0</v>
      </c>
      <c r="S12" s="96">
        <v>0.75</v>
      </c>
      <c r="T12" s="96">
        <f t="shared" si="0"/>
        <v>0</v>
      </c>
    </row>
    <row r="13" spans="1:20" ht="26.25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3551.9</v>
      </c>
      <c r="G13" s="97">
        <v>629.2</v>
      </c>
      <c r="H13" s="99">
        <f t="shared" si="2"/>
        <v>2922.7</v>
      </c>
      <c r="I13" s="97">
        <v>55.7</v>
      </c>
      <c r="J13" s="97">
        <v>6.8</v>
      </c>
      <c r="K13" s="97">
        <f t="shared" si="3"/>
        <v>48.900000000000006</v>
      </c>
      <c r="L13" s="130">
        <f t="shared" si="4"/>
        <v>2873.7999999999997</v>
      </c>
      <c r="M13" s="97">
        <v>3402.9</v>
      </c>
      <c r="N13" s="97">
        <v>109.7</v>
      </c>
      <c r="O13" s="97">
        <v>519.5</v>
      </c>
      <c r="P13" s="97">
        <f t="shared" si="5"/>
        <v>2773.7000000000003</v>
      </c>
      <c r="Q13" s="94">
        <f t="shared" si="6"/>
        <v>103.60889786206148</v>
      </c>
      <c r="R13" s="95">
        <v>0</v>
      </c>
      <c r="S13" s="96">
        <v>0.75</v>
      </c>
      <c r="T13" s="96">
        <f t="shared" si="0"/>
        <v>0</v>
      </c>
    </row>
    <row r="14" spans="1:20" ht="26.25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3629.8</v>
      </c>
      <c r="G14" s="97">
        <v>1624.8</v>
      </c>
      <c r="H14" s="99">
        <f t="shared" si="2"/>
        <v>2005.0000000000002</v>
      </c>
      <c r="I14" s="97">
        <v>1236</v>
      </c>
      <c r="J14" s="97">
        <v>1236</v>
      </c>
      <c r="K14" s="97">
        <f t="shared" si="3"/>
        <v>0</v>
      </c>
      <c r="L14" s="130">
        <f t="shared" si="4"/>
        <v>2005.0000000000002</v>
      </c>
      <c r="M14" s="97">
        <v>3599.8</v>
      </c>
      <c r="N14" s="97">
        <v>1276.9</v>
      </c>
      <c r="O14" s="97">
        <v>347.9</v>
      </c>
      <c r="P14" s="97">
        <f t="shared" si="5"/>
        <v>1975</v>
      </c>
      <c r="Q14" s="94">
        <f t="shared" si="6"/>
        <v>101.51898734177216</v>
      </c>
      <c r="R14" s="95">
        <v>0</v>
      </c>
      <c r="S14" s="96">
        <v>0.75</v>
      </c>
      <c r="T14" s="96">
        <f t="shared" si="0"/>
        <v>0</v>
      </c>
    </row>
    <row r="15" spans="1:20" ht="12.75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5915.1</v>
      </c>
      <c r="G15" s="97">
        <v>909.7</v>
      </c>
      <c r="H15" s="99">
        <f t="shared" si="2"/>
        <v>5005.400000000001</v>
      </c>
      <c r="I15" s="97">
        <v>8.5</v>
      </c>
      <c r="J15" s="97">
        <v>2.5</v>
      </c>
      <c r="K15" s="97">
        <f t="shared" si="3"/>
        <v>6</v>
      </c>
      <c r="L15" s="130">
        <f t="shared" si="4"/>
        <v>4999.400000000001</v>
      </c>
      <c r="M15" s="97">
        <v>5813.1</v>
      </c>
      <c r="N15" s="97">
        <v>109.6</v>
      </c>
      <c r="O15" s="97">
        <v>800.1</v>
      </c>
      <c r="P15" s="97">
        <f t="shared" si="5"/>
        <v>4903.4</v>
      </c>
      <c r="Q15" s="94">
        <f t="shared" si="6"/>
        <v>101.95782518252643</v>
      </c>
      <c r="R15" s="95">
        <v>0</v>
      </c>
      <c r="S15" s="96">
        <v>0.75</v>
      </c>
      <c r="T15" s="96">
        <f t="shared" si="0"/>
        <v>0</v>
      </c>
    </row>
    <row r="16" spans="1:20" ht="12.75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8409.9</v>
      </c>
      <c r="G16" s="97">
        <v>1638.3</v>
      </c>
      <c r="H16" s="99">
        <f t="shared" si="2"/>
        <v>6771.599999999999</v>
      </c>
      <c r="I16" s="97">
        <v>788.3</v>
      </c>
      <c r="J16" s="97">
        <v>9.6</v>
      </c>
      <c r="K16" s="97">
        <f t="shared" si="3"/>
        <v>778.6999999999999</v>
      </c>
      <c r="L16" s="130">
        <f t="shared" si="4"/>
        <v>5992.9</v>
      </c>
      <c r="M16" s="97">
        <v>8364.9</v>
      </c>
      <c r="N16" s="97">
        <v>154</v>
      </c>
      <c r="O16" s="97">
        <v>1484.3</v>
      </c>
      <c r="P16" s="97">
        <f t="shared" si="5"/>
        <v>6726.599999999999</v>
      </c>
      <c r="Q16" s="94">
        <f t="shared" si="6"/>
        <v>89.09255790443909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3200.3</v>
      </c>
      <c r="G17" s="97">
        <v>538</v>
      </c>
      <c r="H17" s="99">
        <f t="shared" si="2"/>
        <v>2662.3</v>
      </c>
      <c r="I17" s="97">
        <v>49.5</v>
      </c>
      <c r="J17" s="97">
        <v>4</v>
      </c>
      <c r="K17" s="97">
        <f t="shared" si="3"/>
        <v>45.5</v>
      </c>
      <c r="L17" s="130">
        <f t="shared" si="4"/>
        <v>2616.8</v>
      </c>
      <c r="M17" s="97">
        <v>3155.3</v>
      </c>
      <c r="N17" s="97">
        <v>43.9</v>
      </c>
      <c r="O17" s="97">
        <v>494.1</v>
      </c>
      <c r="P17" s="97">
        <f t="shared" si="5"/>
        <v>2617.3</v>
      </c>
      <c r="Q17" s="94">
        <f t="shared" si="6"/>
        <v>99.98089634356016</v>
      </c>
      <c r="R17" s="95">
        <v>0</v>
      </c>
      <c r="S17" s="96">
        <v>0.75</v>
      </c>
      <c r="T17" s="96">
        <f t="shared" si="0"/>
        <v>0</v>
      </c>
    </row>
    <row r="18" spans="1:20" ht="12.75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3859.4</v>
      </c>
      <c r="G18" s="145">
        <v>685.5</v>
      </c>
      <c r="H18" s="99">
        <f t="shared" si="2"/>
        <v>3173.9</v>
      </c>
      <c r="I18" s="97">
        <v>36.3</v>
      </c>
      <c r="J18" s="97">
        <v>5.5</v>
      </c>
      <c r="K18" s="97">
        <f t="shared" si="3"/>
        <v>30.799999999999997</v>
      </c>
      <c r="L18" s="130">
        <f t="shared" si="4"/>
        <v>3143.1</v>
      </c>
      <c r="M18" s="97">
        <v>3722.4</v>
      </c>
      <c r="N18" s="97">
        <v>109.7</v>
      </c>
      <c r="O18" s="97">
        <v>575.8</v>
      </c>
      <c r="P18" s="97">
        <f t="shared" si="5"/>
        <v>3036.9000000000005</v>
      </c>
      <c r="Q18" s="94">
        <f t="shared" si="6"/>
        <v>103.49698705917217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2" t="s">
        <v>39</v>
      </c>
      <c r="B31" s="172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58289.00000000001</v>
      </c>
      <c r="G31" s="93">
        <f t="shared" si="7"/>
        <v>14434.1</v>
      </c>
      <c r="H31" s="101">
        <f t="shared" si="7"/>
        <v>43854.90000000001</v>
      </c>
      <c r="I31" s="93">
        <f t="shared" si="7"/>
        <v>6561.7</v>
      </c>
      <c r="J31" s="93">
        <f t="shared" si="7"/>
        <v>5514.200000000001</v>
      </c>
      <c r="K31" s="93">
        <f t="shared" si="7"/>
        <v>1047.5</v>
      </c>
      <c r="L31" s="130">
        <f t="shared" si="4"/>
        <v>42807.40000000001</v>
      </c>
      <c r="M31" s="93">
        <f t="shared" si="7"/>
        <v>57238.00000000001</v>
      </c>
      <c r="N31" s="93">
        <f t="shared" si="7"/>
        <v>6392.7</v>
      </c>
      <c r="O31" s="93">
        <f t="shared" si="7"/>
        <v>8041.400000000001</v>
      </c>
      <c r="P31" s="93">
        <f t="shared" si="7"/>
        <v>42803.9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1" sqref="G21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4" width="9.50390625" style="2" hidden="1" customWidth="1"/>
    <col min="5" max="5" width="15.5039062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2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3" t="s">
        <v>13</v>
      </c>
      <c r="B3" s="180" t="s">
        <v>102</v>
      </c>
      <c r="C3" s="22" t="s">
        <v>137</v>
      </c>
      <c r="D3" s="21"/>
      <c r="E3" s="21"/>
      <c r="F3" s="26" t="s">
        <v>215</v>
      </c>
      <c r="G3" s="26" t="s">
        <v>216</v>
      </c>
      <c r="H3" s="23" t="s">
        <v>149</v>
      </c>
      <c r="I3" s="5" t="s">
        <v>24</v>
      </c>
      <c r="J3" s="174" t="s">
        <v>192</v>
      </c>
      <c r="K3" s="174" t="s">
        <v>12</v>
      </c>
      <c r="L3" s="6" t="s">
        <v>6</v>
      </c>
    </row>
    <row r="4" spans="1:12" s="10" customFormat="1" ht="42.75" customHeight="1">
      <c r="A4" s="173"/>
      <c r="B4" s="18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6"/>
      <c r="K4" s="176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172</v>
      </c>
      <c r="C6" s="124">
        <v>-184</v>
      </c>
      <c r="D6" s="126"/>
      <c r="E6" s="126"/>
      <c r="F6" s="126">
        <v>914</v>
      </c>
      <c r="G6" s="137">
        <v>175.4</v>
      </c>
      <c r="H6" s="126">
        <f>F6+G6</f>
        <v>1089.4</v>
      </c>
      <c r="I6" s="147">
        <f>C6/H6*100</f>
        <v>-16.890031209840277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189</v>
      </c>
      <c r="C7" s="124">
        <v>0</v>
      </c>
      <c r="D7" s="126"/>
      <c r="E7" s="126"/>
      <c r="F7" s="126">
        <v>523.5</v>
      </c>
      <c r="G7" s="125">
        <v>431.8</v>
      </c>
      <c r="H7" s="126">
        <f aca="true" t="shared" si="1" ref="H7:H17">F7+G7</f>
        <v>955.3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174</v>
      </c>
      <c r="C8" s="124">
        <v>0</v>
      </c>
      <c r="D8" s="126"/>
      <c r="E8" s="126"/>
      <c r="F8" s="126">
        <v>326.9</v>
      </c>
      <c r="G8" s="125">
        <v>378</v>
      </c>
      <c r="H8" s="126">
        <f t="shared" si="1"/>
        <v>704.9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175</v>
      </c>
      <c r="C9" s="124">
        <v>0</v>
      </c>
      <c r="D9" s="126"/>
      <c r="E9" s="126"/>
      <c r="F9" s="126">
        <v>366.6</v>
      </c>
      <c r="G9" s="125">
        <v>113.4</v>
      </c>
      <c r="H9" s="126">
        <f t="shared" si="1"/>
        <v>480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176</v>
      </c>
      <c r="C10" s="124">
        <v>-101.4</v>
      </c>
      <c r="D10" s="126"/>
      <c r="E10" s="126"/>
      <c r="F10" s="126">
        <v>6460.5</v>
      </c>
      <c r="G10" s="125">
        <v>162.7</v>
      </c>
      <c r="H10" s="126">
        <f t="shared" si="1"/>
        <v>6623.2</v>
      </c>
      <c r="I10" s="144">
        <f t="shared" si="2"/>
        <v>-1.530982002657326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177</v>
      </c>
      <c r="C11" s="124">
        <v>0</v>
      </c>
      <c r="D11" s="126"/>
      <c r="E11" s="126"/>
      <c r="F11" s="126">
        <v>474.6</v>
      </c>
      <c r="G11" s="125">
        <v>111.1</v>
      </c>
      <c r="H11" s="126">
        <f t="shared" si="1"/>
        <v>585.7</v>
      </c>
      <c r="I11" s="144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178</v>
      </c>
      <c r="C12" s="124">
        <v>-104</v>
      </c>
      <c r="D12" s="126"/>
      <c r="E12" s="126"/>
      <c r="F12" s="126">
        <v>579.5</v>
      </c>
      <c r="G12" s="125">
        <v>172.4</v>
      </c>
      <c r="H12" s="126">
        <f t="shared" si="1"/>
        <v>751.9</v>
      </c>
      <c r="I12" s="144">
        <f t="shared" si="2"/>
        <v>-13.831626546083257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179</v>
      </c>
      <c r="C13" s="124">
        <v>0</v>
      </c>
      <c r="D13" s="126"/>
      <c r="E13" s="126"/>
      <c r="F13" s="126">
        <v>515.1</v>
      </c>
      <c r="G13" s="125">
        <v>238.6</v>
      </c>
      <c r="H13" s="126">
        <f t="shared" si="1"/>
        <v>753.7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180</v>
      </c>
      <c r="C14" s="124">
        <v>-57</v>
      </c>
      <c r="D14" s="126"/>
      <c r="E14" s="126"/>
      <c r="F14" s="126">
        <v>1201.3</v>
      </c>
      <c r="G14" s="125">
        <v>273.7</v>
      </c>
      <c r="H14" s="126">
        <f t="shared" si="1"/>
        <v>1475</v>
      </c>
      <c r="I14" s="144">
        <f t="shared" si="2"/>
        <v>-3.8644067796610173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181</v>
      </c>
      <c r="C15" s="125">
        <v>0</v>
      </c>
      <c r="D15" s="126"/>
      <c r="E15" s="126"/>
      <c r="F15" s="126">
        <v>960.6</v>
      </c>
      <c r="G15" s="125">
        <v>255.3</v>
      </c>
      <c r="H15" s="126">
        <f t="shared" si="1"/>
        <v>1215.9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182</v>
      </c>
      <c r="C16" s="124">
        <v>0</v>
      </c>
      <c r="D16" s="126"/>
      <c r="E16" s="126"/>
      <c r="F16" s="126">
        <v>532.7</v>
      </c>
      <c r="G16" s="125">
        <v>158.3</v>
      </c>
      <c r="H16" s="126">
        <f t="shared" si="1"/>
        <v>691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183</v>
      </c>
      <c r="C17" s="124">
        <v>-92</v>
      </c>
      <c r="D17" s="126"/>
      <c r="E17" s="126"/>
      <c r="F17" s="126">
        <v>753.5</v>
      </c>
      <c r="G17" s="125">
        <v>141.4</v>
      </c>
      <c r="H17" s="126">
        <f t="shared" si="1"/>
        <v>894.9</v>
      </c>
      <c r="I17" s="144">
        <f t="shared" si="2"/>
        <v>-10.280478265728014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80" t="s">
        <v>39</v>
      </c>
      <c r="B30" s="184"/>
      <c r="C30" s="93">
        <f aca="true" t="shared" si="3" ref="C30:H30">SUM(C6:C29)</f>
        <v>-538.4</v>
      </c>
      <c r="D30" s="93">
        <f t="shared" si="3"/>
        <v>0</v>
      </c>
      <c r="E30" s="93">
        <f t="shared" si="3"/>
        <v>0</v>
      </c>
      <c r="F30" s="149">
        <f t="shared" si="3"/>
        <v>13608.800000000001</v>
      </c>
      <c r="G30" s="93">
        <f t="shared" si="3"/>
        <v>2612.1000000000004</v>
      </c>
      <c r="H30" s="135">
        <f t="shared" si="3"/>
        <v>16220.9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4" width="9.75390625" style="34" hidden="1" customWidth="1"/>
    <col min="5" max="5" width="17.7539062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7" t="s">
        <v>150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90" t="s">
        <v>14</v>
      </c>
      <c r="B3" s="180" t="s">
        <v>102</v>
      </c>
      <c r="C3" s="36" t="s">
        <v>36</v>
      </c>
      <c r="D3" s="37"/>
      <c r="E3" s="37"/>
      <c r="F3" s="33" t="s">
        <v>207</v>
      </c>
      <c r="G3" s="33" t="s">
        <v>216</v>
      </c>
      <c r="H3" s="38" t="s">
        <v>138</v>
      </c>
      <c r="I3" s="33" t="s">
        <v>24</v>
      </c>
      <c r="J3" s="185" t="s">
        <v>11</v>
      </c>
      <c r="K3" s="185" t="s">
        <v>5</v>
      </c>
      <c r="L3" s="39" t="s">
        <v>6</v>
      </c>
    </row>
    <row r="4" spans="1:12" ht="42.75" customHeight="1">
      <c r="A4" s="190"/>
      <c r="B4" s="180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6"/>
      <c r="K4" s="186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126">
        <v>914</v>
      </c>
      <c r="G6" s="137">
        <v>175.4</v>
      </c>
      <c r="H6" s="150">
        <f>F6+G6</f>
        <v>1089.4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126">
        <v>523.5</v>
      </c>
      <c r="G7" s="125">
        <v>431.8</v>
      </c>
      <c r="H7" s="108">
        <f aca="true" t="shared" si="1" ref="H7:H17">F7+G7</f>
        <v>955.3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126">
        <v>326.9</v>
      </c>
      <c r="G8" s="125">
        <v>378</v>
      </c>
      <c r="H8" s="108">
        <f t="shared" si="1"/>
        <v>704.9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126">
        <v>366.6</v>
      </c>
      <c r="G9" s="125">
        <v>113.4</v>
      </c>
      <c r="H9" s="108">
        <f t="shared" si="1"/>
        <v>480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126">
        <v>6460.5</v>
      </c>
      <c r="G10" s="125">
        <v>162.7</v>
      </c>
      <c r="H10" s="108">
        <f t="shared" si="1"/>
        <v>6623.2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126">
        <v>474.6</v>
      </c>
      <c r="G11" s="125">
        <v>111.1</v>
      </c>
      <c r="H11" s="108">
        <f t="shared" si="1"/>
        <v>585.7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126">
        <v>579.5</v>
      </c>
      <c r="G12" s="125">
        <v>172.4</v>
      </c>
      <c r="H12" s="108">
        <f t="shared" si="1"/>
        <v>751.9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126">
        <v>515.1</v>
      </c>
      <c r="G13" s="125">
        <v>238.6</v>
      </c>
      <c r="H13" s="108">
        <f t="shared" si="1"/>
        <v>753.7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126">
        <v>1201.3</v>
      </c>
      <c r="G14" s="125">
        <v>273.7</v>
      </c>
      <c r="H14" s="108">
        <f t="shared" si="1"/>
        <v>1475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126">
        <v>960.6</v>
      </c>
      <c r="G15" s="125">
        <v>255.3</v>
      </c>
      <c r="H15" s="108">
        <f t="shared" si="1"/>
        <v>1215.9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126">
        <v>532.7</v>
      </c>
      <c r="G16" s="125">
        <v>158.3</v>
      </c>
      <c r="H16" s="108">
        <f t="shared" si="1"/>
        <v>691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126">
        <v>753.5</v>
      </c>
      <c r="G17" s="125">
        <v>141.4</v>
      </c>
      <c r="H17" s="108">
        <f t="shared" si="1"/>
        <v>894.9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8" t="s">
        <v>39</v>
      </c>
      <c r="B30" s="189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13608.800000000001</v>
      </c>
      <c r="G30" s="93">
        <f t="shared" si="3"/>
        <v>2612.1000000000004</v>
      </c>
      <c r="H30" s="93">
        <f t="shared" si="3"/>
        <v>16220.9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8" sqref="G18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2" t="s">
        <v>151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3" t="s">
        <v>14</v>
      </c>
      <c r="B3" s="180" t="s">
        <v>102</v>
      </c>
      <c r="C3" s="6" t="s">
        <v>139</v>
      </c>
      <c r="D3" s="21"/>
      <c r="E3" s="21"/>
      <c r="F3" s="26" t="s">
        <v>200</v>
      </c>
      <c r="G3" s="26" t="s">
        <v>217</v>
      </c>
      <c r="H3" s="23" t="s">
        <v>140</v>
      </c>
      <c r="I3" s="5" t="s">
        <v>41</v>
      </c>
      <c r="J3" s="174" t="s">
        <v>15</v>
      </c>
      <c r="K3" s="174" t="s">
        <v>16</v>
      </c>
      <c r="L3" s="6" t="s">
        <v>6</v>
      </c>
    </row>
    <row r="4" spans="1:12" s="10" customFormat="1" ht="42.75" customHeight="1">
      <c r="A4" s="173"/>
      <c r="B4" s="180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6"/>
      <c r="K4" s="176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108">
        <v>4295.1</v>
      </c>
      <c r="G6" s="108">
        <v>734.7</v>
      </c>
      <c r="H6" s="108">
        <f>F6-G6</f>
        <v>3560.4000000000005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108">
        <v>2949</v>
      </c>
      <c r="G7" s="108">
        <v>470.5</v>
      </c>
      <c r="H7" s="108">
        <f aca="true" t="shared" si="2" ref="H7:H17">F7-G7</f>
        <v>2478.5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108">
        <v>2564.3</v>
      </c>
      <c r="G8" s="108">
        <v>432.7</v>
      </c>
      <c r="H8" s="108">
        <f t="shared" si="2"/>
        <v>2131.6000000000004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108">
        <v>3369.3</v>
      </c>
      <c r="G9" s="108">
        <v>1180.7</v>
      </c>
      <c r="H9" s="108">
        <f t="shared" si="2"/>
        <v>2188.6000000000004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108">
        <v>12965.7</v>
      </c>
      <c r="G10" s="108">
        <v>4843.4</v>
      </c>
      <c r="H10" s="108">
        <f t="shared" si="2"/>
        <v>8122.300000000001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108">
        <v>3579.2</v>
      </c>
      <c r="G11" s="108">
        <v>746.6</v>
      </c>
      <c r="H11" s="108">
        <f t="shared" si="2"/>
        <v>2832.6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108">
        <v>3551.9</v>
      </c>
      <c r="G12" s="108">
        <v>629.2</v>
      </c>
      <c r="H12" s="108">
        <f t="shared" si="2"/>
        <v>2922.7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108">
        <v>3629.8</v>
      </c>
      <c r="G13" s="108">
        <v>1624.8</v>
      </c>
      <c r="H13" s="108">
        <f t="shared" si="2"/>
        <v>2005.0000000000002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108">
        <v>5915.1</v>
      </c>
      <c r="G14" s="108">
        <v>909.7</v>
      </c>
      <c r="H14" s="108">
        <f t="shared" si="2"/>
        <v>5005.400000000001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108">
        <v>8409.9</v>
      </c>
      <c r="G15" s="108">
        <v>1638.3</v>
      </c>
      <c r="H15" s="108">
        <f t="shared" si="2"/>
        <v>6771.599999999999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108">
        <v>3200.3</v>
      </c>
      <c r="G16" s="108">
        <v>538</v>
      </c>
      <c r="H16" s="108">
        <f t="shared" si="2"/>
        <v>2662.3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108">
        <v>3859.4</v>
      </c>
      <c r="G17" s="108">
        <v>685.5</v>
      </c>
      <c r="H17" s="108">
        <f t="shared" si="2"/>
        <v>3173.9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80" t="s">
        <v>39</v>
      </c>
      <c r="B30" s="184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58289.00000000001</v>
      </c>
      <c r="G30" s="93">
        <f t="shared" si="3"/>
        <v>14434.1</v>
      </c>
      <c r="H30" s="93">
        <f t="shared" si="3"/>
        <v>43854.90000000001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6" sqref="P16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2" t="s">
        <v>152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3" t="s">
        <v>3</v>
      </c>
      <c r="B3" s="180" t="s">
        <v>102</v>
      </c>
      <c r="C3" s="26" t="s">
        <v>218</v>
      </c>
      <c r="D3" s="26" t="s">
        <v>219</v>
      </c>
      <c r="E3" s="26" t="s">
        <v>220</v>
      </c>
      <c r="F3" s="23" t="s">
        <v>1</v>
      </c>
      <c r="G3" s="21"/>
      <c r="H3" s="21"/>
      <c r="I3" s="5" t="s">
        <v>194</v>
      </c>
      <c r="J3" s="5" t="s">
        <v>223</v>
      </c>
      <c r="K3" s="26" t="s">
        <v>31</v>
      </c>
      <c r="L3" s="26" t="s">
        <v>200</v>
      </c>
      <c r="M3" s="26" t="s">
        <v>221</v>
      </c>
      <c r="N3" s="23" t="s">
        <v>2</v>
      </c>
      <c r="O3" s="5" t="s">
        <v>45</v>
      </c>
      <c r="P3" s="174" t="s">
        <v>17</v>
      </c>
      <c r="Q3" s="174" t="s">
        <v>18</v>
      </c>
      <c r="R3" s="6" t="s">
        <v>6</v>
      </c>
    </row>
    <row r="4" spans="1:18" s="10" customFormat="1" ht="69.75" customHeight="1">
      <c r="A4" s="173"/>
      <c r="B4" s="18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6"/>
      <c r="Q4" s="176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172</v>
      </c>
      <c r="C6" s="97">
        <v>4111.1</v>
      </c>
      <c r="D6" s="97">
        <v>109.7</v>
      </c>
      <c r="E6" s="97">
        <v>625</v>
      </c>
      <c r="F6" s="97">
        <f>C6-D6-E6</f>
        <v>3376.4000000000005</v>
      </c>
      <c r="G6" s="97"/>
      <c r="H6" s="97"/>
      <c r="I6" s="93">
        <v>0</v>
      </c>
      <c r="J6" s="93">
        <v>0</v>
      </c>
      <c r="K6" s="97">
        <f>J6-I6</f>
        <v>0</v>
      </c>
      <c r="L6" s="97">
        <v>4295.1</v>
      </c>
      <c r="M6" s="97">
        <v>734.7</v>
      </c>
      <c r="N6" s="97">
        <f>L6-M6</f>
        <v>3560.4000000000005</v>
      </c>
      <c r="O6" s="94">
        <f>(F6-N6)/F6*100</f>
        <v>-5.449591280653951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189</v>
      </c>
      <c r="C7" s="97">
        <v>2949</v>
      </c>
      <c r="D7" s="97">
        <v>43.9</v>
      </c>
      <c r="E7" s="97">
        <v>426.6</v>
      </c>
      <c r="F7" s="97">
        <f aca="true" t="shared" si="1" ref="F7:F17">C7-D7-E7</f>
        <v>2478.5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2949</v>
      </c>
      <c r="M7" s="97">
        <v>470.5</v>
      </c>
      <c r="N7" s="97">
        <f aca="true" t="shared" si="3" ref="N7:N17">L7-M7</f>
        <v>2478.5</v>
      </c>
      <c r="O7" s="94">
        <f aca="true" t="shared" si="4" ref="O7:O17">(F7-N7)/F7*100</f>
        <v>0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174</v>
      </c>
      <c r="C8" s="97">
        <v>2564.3</v>
      </c>
      <c r="D8" s="97">
        <v>43.9</v>
      </c>
      <c r="E8" s="97">
        <v>388.8</v>
      </c>
      <c r="F8" s="97">
        <f t="shared" si="1"/>
        <v>2131.6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2564.3</v>
      </c>
      <c r="M8" s="97">
        <v>432.7</v>
      </c>
      <c r="N8" s="97">
        <f t="shared" si="3"/>
        <v>2131.6000000000004</v>
      </c>
      <c r="O8" s="94">
        <f t="shared" si="4"/>
        <v>-2.1333615635506858E-14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175</v>
      </c>
      <c r="C9" s="97">
        <v>3369.3</v>
      </c>
      <c r="D9" s="97">
        <v>786.4</v>
      </c>
      <c r="E9" s="97">
        <v>394.3</v>
      </c>
      <c r="F9" s="97">
        <f t="shared" si="1"/>
        <v>2188.6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3369.3</v>
      </c>
      <c r="M9" s="97">
        <v>1180.7</v>
      </c>
      <c r="N9" s="97">
        <f t="shared" si="3"/>
        <v>2188.6000000000004</v>
      </c>
      <c r="O9" s="94">
        <f t="shared" si="4"/>
        <v>-2.0778001959538707E-14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176</v>
      </c>
      <c r="C10" s="97">
        <v>12864.3</v>
      </c>
      <c r="D10" s="97">
        <v>3495.4</v>
      </c>
      <c r="E10" s="97">
        <v>1348</v>
      </c>
      <c r="F10" s="97">
        <f t="shared" si="1"/>
        <v>8020.9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12965.7</v>
      </c>
      <c r="M10" s="97">
        <v>4843.4</v>
      </c>
      <c r="N10" s="97">
        <f t="shared" si="3"/>
        <v>8122.300000000001</v>
      </c>
      <c r="O10" s="94">
        <f t="shared" si="4"/>
        <v>-1.2641972845940164</v>
      </c>
      <c r="P10" s="165">
        <v>0.74</v>
      </c>
      <c r="Q10" s="96">
        <v>1.2</v>
      </c>
      <c r="R10" s="96">
        <f t="shared" si="0"/>
        <v>0.888</v>
      </c>
    </row>
    <row r="11" spans="1:18" ht="12.75">
      <c r="A11" s="164">
        <v>6</v>
      </c>
      <c r="B11" s="92" t="s">
        <v>177</v>
      </c>
      <c r="C11" s="97">
        <v>3579.2</v>
      </c>
      <c r="D11" s="97">
        <v>109.6</v>
      </c>
      <c r="E11" s="97">
        <v>637</v>
      </c>
      <c r="F11" s="97">
        <f t="shared" si="1"/>
        <v>2832.6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3579.2</v>
      </c>
      <c r="M11" s="97">
        <v>746.6</v>
      </c>
      <c r="N11" s="97">
        <f t="shared" si="3"/>
        <v>2832.6</v>
      </c>
      <c r="O11" s="94">
        <f t="shared" si="4"/>
        <v>0</v>
      </c>
      <c r="P11" s="165">
        <v>1</v>
      </c>
      <c r="Q11" s="96">
        <v>1.2</v>
      </c>
      <c r="R11" s="96">
        <f t="shared" si="0"/>
        <v>1.2</v>
      </c>
    </row>
    <row r="12" spans="1:18" ht="12.75">
      <c r="A12" s="164">
        <v>7</v>
      </c>
      <c r="B12" s="92" t="s">
        <v>178</v>
      </c>
      <c r="C12" s="97">
        <v>3447.9</v>
      </c>
      <c r="D12" s="97">
        <v>109.7</v>
      </c>
      <c r="E12" s="97">
        <v>519.5</v>
      </c>
      <c r="F12" s="97">
        <f t="shared" si="1"/>
        <v>2818.7000000000003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3551.9</v>
      </c>
      <c r="M12" s="97">
        <v>629.2</v>
      </c>
      <c r="N12" s="97">
        <f t="shared" si="3"/>
        <v>2922.7</v>
      </c>
      <c r="O12" s="94">
        <f t="shared" si="4"/>
        <v>-3.689644162202417</v>
      </c>
      <c r="P12" s="165">
        <v>0.26</v>
      </c>
      <c r="Q12" s="96">
        <v>1.2</v>
      </c>
      <c r="R12" s="96">
        <f t="shared" si="0"/>
        <v>0.312</v>
      </c>
    </row>
    <row r="13" spans="1:18" ht="18.75" customHeight="1">
      <c r="A13" s="164">
        <v>8</v>
      </c>
      <c r="B13" s="92" t="s">
        <v>185</v>
      </c>
      <c r="C13" s="97">
        <v>3629.8</v>
      </c>
      <c r="D13" s="97">
        <v>1276.9</v>
      </c>
      <c r="E13" s="97">
        <v>347.9</v>
      </c>
      <c r="F13" s="97">
        <f t="shared" si="1"/>
        <v>2005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3629.8</v>
      </c>
      <c r="M13" s="97">
        <v>1624.8</v>
      </c>
      <c r="N13" s="97">
        <f t="shared" si="3"/>
        <v>2005.0000000000002</v>
      </c>
      <c r="O13" s="94">
        <f t="shared" si="4"/>
        <v>-1.1340332939812072E-14</v>
      </c>
      <c r="P13" s="165">
        <v>1</v>
      </c>
      <c r="Q13" s="96">
        <v>1.2</v>
      </c>
      <c r="R13" s="96">
        <f t="shared" si="0"/>
        <v>1.2</v>
      </c>
    </row>
    <row r="14" spans="1:18" ht="12.75">
      <c r="A14" s="164">
        <v>9</v>
      </c>
      <c r="B14" s="92" t="s">
        <v>180</v>
      </c>
      <c r="C14" s="97">
        <v>5858.1</v>
      </c>
      <c r="D14" s="97">
        <v>109.6</v>
      </c>
      <c r="E14" s="97">
        <v>800.1</v>
      </c>
      <c r="F14" s="97">
        <f t="shared" si="1"/>
        <v>4948.4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5915.1</v>
      </c>
      <c r="M14" s="97">
        <v>909.7</v>
      </c>
      <c r="N14" s="97">
        <f t="shared" si="3"/>
        <v>5005.400000000001</v>
      </c>
      <c r="O14" s="94">
        <f t="shared" si="4"/>
        <v>-1.1518874787810387</v>
      </c>
      <c r="P14" s="165">
        <v>0.76</v>
      </c>
      <c r="Q14" s="96">
        <v>1.2</v>
      </c>
      <c r="R14" s="96">
        <f t="shared" si="0"/>
        <v>0.9119999999999999</v>
      </c>
    </row>
    <row r="15" spans="1:18" ht="12.75">
      <c r="A15" s="164">
        <v>10</v>
      </c>
      <c r="B15" s="92" t="s">
        <v>181</v>
      </c>
      <c r="C15" s="97">
        <v>8409.9</v>
      </c>
      <c r="D15" s="97">
        <v>154</v>
      </c>
      <c r="E15" s="97">
        <v>1484.3</v>
      </c>
      <c r="F15" s="97">
        <f t="shared" si="1"/>
        <v>6771.599999999999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8409.9</v>
      </c>
      <c r="M15" s="97">
        <v>1638.3</v>
      </c>
      <c r="N15" s="97">
        <f t="shared" si="3"/>
        <v>6771.599999999999</v>
      </c>
      <c r="O15" s="94">
        <f t="shared" si="4"/>
        <v>0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182</v>
      </c>
      <c r="C16" s="97">
        <v>3200.3</v>
      </c>
      <c r="D16" s="97">
        <v>43.9</v>
      </c>
      <c r="E16" s="97">
        <v>494.1</v>
      </c>
      <c r="F16" s="97">
        <f t="shared" si="1"/>
        <v>2662.3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3200.3</v>
      </c>
      <c r="M16" s="97">
        <v>538</v>
      </c>
      <c r="N16" s="97">
        <f t="shared" si="3"/>
        <v>2662.3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183</v>
      </c>
      <c r="C17" s="97">
        <v>3767.4</v>
      </c>
      <c r="D17" s="97">
        <v>109.7</v>
      </c>
      <c r="E17" s="97">
        <v>575.8</v>
      </c>
      <c r="F17" s="97">
        <f t="shared" si="1"/>
        <v>3081.9000000000005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3859.4</v>
      </c>
      <c r="M17" s="97">
        <v>685.5</v>
      </c>
      <c r="N17" s="97">
        <f t="shared" si="3"/>
        <v>3173.9</v>
      </c>
      <c r="O17" s="94">
        <f t="shared" si="4"/>
        <v>-2.9851714851227986</v>
      </c>
      <c r="P17" s="165">
        <v>0.4</v>
      </c>
      <c r="Q17" s="96">
        <v>1.2</v>
      </c>
      <c r="R17" s="96">
        <f t="shared" si="0"/>
        <v>0.48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1" t="s">
        <v>39</v>
      </c>
      <c r="B30" s="191"/>
      <c r="C30" s="93">
        <f aca="true" t="shared" si="5" ref="C30:N30">SUM(C6:C29)</f>
        <v>57750.600000000006</v>
      </c>
      <c r="D30" s="93">
        <f t="shared" si="5"/>
        <v>6392.7</v>
      </c>
      <c r="E30" s="93">
        <f t="shared" si="5"/>
        <v>8041.400000000001</v>
      </c>
      <c r="F30" s="93">
        <f t="shared" si="5"/>
        <v>43316.5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58289.00000000001</v>
      </c>
      <c r="M30" s="93">
        <f t="shared" si="5"/>
        <v>14434.1</v>
      </c>
      <c r="N30" s="93">
        <f t="shared" si="5"/>
        <v>43854.90000000001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9" sqref="B29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3" t="s">
        <v>20</v>
      </c>
      <c r="B3" s="180" t="s">
        <v>102</v>
      </c>
      <c r="C3" s="25" t="s">
        <v>51</v>
      </c>
      <c r="D3" s="25" t="s">
        <v>195</v>
      </c>
      <c r="E3" s="25" t="s">
        <v>224</v>
      </c>
      <c r="F3" s="25" t="s">
        <v>49</v>
      </c>
      <c r="G3" s="25" t="s">
        <v>49</v>
      </c>
      <c r="H3" s="25" t="s">
        <v>141</v>
      </c>
      <c r="I3" s="5" t="s">
        <v>48</v>
      </c>
      <c r="J3" s="174" t="s">
        <v>21</v>
      </c>
      <c r="K3" s="174" t="s">
        <v>193</v>
      </c>
      <c r="L3" s="6" t="s">
        <v>6</v>
      </c>
    </row>
    <row r="4" spans="1:12" s="10" customFormat="1" ht="42.75" customHeight="1">
      <c r="A4" s="173"/>
      <c r="B4" s="180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6"/>
      <c r="K4" s="176"/>
      <c r="L4" s="9" t="s">
        <v>50</v>
      </c>
    </row>
    <row r="5" spans="1:12" s="10" customFormat="1" ht="7.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172</v>
      </c>
      <c r="C6" s="24">
        <v>0</v>
      </c>
      <c r="D6" s="93">
        <v>4.5</v>
      </c>
      <c r="E6" s="93">
        <v>15.7</v>
      </c>
      <c r="F6" s="93">
        <f>E6-D6</f>
        <v>11.2</v>
      </c>
      <c r="G6" s="130">
        <v>0</v>
      </c>
      <c r="H6" s="97">
        <v>842</v>
      </c>
      <c r="I6" s="169">
        <f>F6/H6*100</f>
        <v>1.330166270783848</v>
      </c>
      <c r="J6" s="96">
        <v>0.734</v>
      </c>
      <c r="K6" s="96">
        <v>1</v>
      </c>
      <c r="L6" s="96">
        <f aca="true" t="shared" si="0" ref="L6:L17">J6*K6</f>
        <v>0.734</v>
      </c>
    </row>
    <row r="7" spans="1:12" ht="12.75">
      <c r="A7" s="87">
        <v>2</v>
      </c>
      <c r="B7" s="92" t="s">
        <v>189</v>
      </c>
      <c r="C7" s="24">
        <v>0</v>
      </c>
      <c r="D7" s="93">
        <v>1</v>
      </c>
      <c r="E7" s="93">
        <v>1</v>
      </c>
      <c r="F7" s="93">
        <f aca="true" t="shared" si="1" ref="F7:F17">E7-D7</f>
        <v>0</v>
      </c>
      <c r="G7" s="130">
        <v>75</v>
      </c>
      <c r="H7" s="97">
        <v>511.5</v>
      </c>
      <c r="I7" s="169">
        <f aca="true" t="shared" si="2" ref="I7:I17">F7/H7*100</f>
        <v>0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174</v>
      </c>
      <c r="C8" s="24">
        <v>0</v>
      </c>
      <c r="D8" s="93"/>
      <c r="E8" s="93">
        <v>2.5</v>
      </c>
      <c r="F8" s="93">
        <f t="shared" si="1"/>
        <v>2.5</v>
      </c>
      <c r="G8" s="130">
        <v>1.3</v>
      </c>
      <c r="H8" s="97">
        <v>308.9</v>
      </c>
      <c r="I8" s="169">
        <f t="shared" si="2"/>
        <v>0.809323405632891</v>
      </c>
      <c r="J8" s="96">
        <v>0.838</v>
      </c>
      <c r="K8" s="96">
        <v>1</v>
      </c>
      <c r="L8" s="96">
        <f t="shared" si="0"/>
        <v>0.838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11.6</v>
      </c>
      <c r="F9" s="93">
        <f t="shared" si="1"/>
        <v>11.6</v>
      </c>
      <c r="G9" s="130">
        <v>-214</v>
      </c>
      <c r="H9" s="97">
        <v>359.6</v>
      </c>
      <c r="I9" s="169">
        <f t="shared" si="2"/>
        <v>3.225806451612903</v>
      </c>
      <c r="J9" s="96">
        <v>0.355</v>
      </c>
      <c r="K9" s="96">
        <v>1</v>
      </c>
      <c r="L9" s="96">
        <f t="shared" si="0"/>
        <v>0.355</v>
      </c>
    </row>
    <row r="10" spans="1:12" ht="12.75">
      <c r="A10" s="87">
        <v>5</v>
      </c>
      <c r="B10" s="92" t="s">
        <v>176</v>
      </c>
      <c r="C10" s="24">
        <v>0</v>
      </c>
      <c r="D10" s="93">
        <v>2</v>
      </c>
      <c r="E10" s="93">
        <v>12</v>
      </c>
      <c r="F10" s="93">
        <f t="shared" si="1"/>
        <v>10</v>
      </c>
      <c r="G10" s="130">
        <v>0</v>
      </c>
      <c r="H10" s="97">
        <v>5865.5</v>
      </c>
      <c r="I10" s="169">
        <f t="shared" si="2"/>
        <v>0.17048844940755264</v>
      </c>
      <c r="J10" s="96">
        <v>0.966</v>
      </c>
      <c r="K10" s="96">
        <v>1</v>
      </c>
      <c r="L10" s="96">
        <f t="shared" si="0"/>
        <v>0.966</v>
      </c>
    </row>
    <row r="11" spans="1:12" ht="12.75">
      <c r="A11" s="87">
        <v>6</v>
      </c>
      <c r="B11" s="92" t="s">
        <v>177</v>
      </c>
      <c r="C11" s="24">
        <v>0</v>
      </c>
      <c r="D11" s="93">
        <v>4</v>
      </c>
      <c r="E11" s="93">
        <v>2.4</v>
      </c>
      <c r="F11" s="93">
        <f t="shared" si="1"/>
        <v>-1.6</v>
      </c>
      <c r="G11" s="130">
        <v>-101</v>
      </c>
      <c r="H11" s="97">
        <v>468.6</v>
      </c>
      <c r="I11" s="169">
        <f t="shared" si="2"/>
        <v>-0.34144259496372176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</v>
      </c>
      <c r="E12" s="93">
        <v>3.2</v>
      </c>
      <c r="F12" s="93">
        <f t="shared" si="1"/>
        <v>2.2</v>
      </c>
      <c r="G12" s="130">
        <v>-85</v>
      </c>
      <c r="H12" s="97">
        <v>544.5</v>
      </c>
      <c r="I12" s="169">
        <f t="shared" si="2"/>
        <v>0.40404040404040403</v>
      </c>
      <c r="J12" s="96">
        <v>0.919</v>
      </c>
      <c r="K12" s="96">
        <v>1</v>
      </c>
      <c r="L12" s="96">
        <f t="shared" si="0"/>
        <v>0.919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1.5</v>
      </c>
      <c r="F13" s="93">
        <f t="shared" si="1"/>
        <v>1.5</v>
      </c>
      <c r="G13" s="130">
        <v>0</v>
      </c>
      <c r="H13" s="97">
        <v>480.6</v>
      </c>
      <c r="I13" s="169">
        <f t="shared" si="2"/>
        <v>0.3121098626716604</v>
      </c>
      <c r="J13" s="96">
        <v>0.938</v>
      </c>
      <c r="K13" s="96">
        <v>1</v>
      </c>
      <c r="L13" s="96">
        <f t="shared" si="0"/>
        <v>0.938</v>
      </c>
    </row>
    <row r="14" spans="1:12" ht="12.75">
      <c r="A14" s="87">
        <v>9</v>
      </c>
      <c r="B14" s="92" t="s">
        <v>180</v>
      </c>
      <c r="C14" s="24">
        <v>0</v>
      </c>
      <c r="D14" s="93">
        <v>3</v>
      </c>
      <c r="E14" s="93">
        <v>2.1</v>
      </c>
      <c r="F14" s="93">
        <f t="shared" si="1"/>
        <v>-0.8999999999999999</v>
      </c>
      <c r="G14" s="130">
        <v>-138</v>
      </c>
      <c r="H14" s="97">
        <v>1075.3</v>
      </c>
      <c r="I14" s="169">
        <f t="shared" si="2"/>
        <v>-0.08369757277038965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5.7</v>
      </c>
      <c r="F15" s="93">
        <f t="shared" si="1"/>
        <v>3.7</v>
      </c>
      <c r="G15" s="130">
        <v>-62</v>
      </c>
      <c r="H15" s="97">
        <v>783.6</v>
      </c>
      <c r="I15" s="169">
        <f t="shared" si="2"/>
        <v>0.47217968351199596</v>
      </c>
      <c r="J15" s="96">
        <v>0.906</v>
      </c>
      <c r="K15" s="96">
        <v>1</v>
      </c>
      <c r="L15" s="96">
        <f t="shared" si="0"/>
        <v>0.906</v>
      </c>
    </row>
    <row r="16" spans="1:12" ht="12.75">
      <c r="A16" s="87">
        <v>11</v>
      </c>
      <c r="B16" s="92" t="s">
        <v>182</v>
      </c>
      <c r="C16" s="24">
        <v>0</v>
      </c>
      <c r="D16" s="93">
        <v>0.7</v>
      </c>
      <c r="E16" s="93">
        <v>2.3</v>
      </c>
      <c r="F16" s="93">
        <f t="shared" si="1"/>
        <v>1.5999999999999999</v>
      </c>
      <c r="G16" s="130">
        <v>-423</v>
      </c>
      <c r="H16" s="97">
        <v>506.7</v>
      </c>
      <c r="I16" s="169">
        <f t="shared" si="2"/>
        <v>0.3157686994276692</v>
      </c>
      <c r="J16" s="96">
        <v>0.937</v>
      </c>
      <c r="K16" s="96">
        <v>1</v>
      </c>
      <c r="L16" s="96">
        <f t="shared" si="0"/>
        <v>0.937</v>
      </c>
    </row>
    <row r="17" spans="1:12" ht="12.75">
      <c r="A17" s="87">
        <v>12</v>
      </c>
      <c r="B17" s="92" t="s">
        <v>183</v>
      </c>
      <c r="C17" s="24">
        <v>0</v>
      </c>
      <c r="D17" s="93">
        <v>3</v>
      </c>
      <c r="E17" s="93">
        <v>5.3</v>
      </c>
      <c r="F17" s="93">
        <f t="shared" si="1"/>
        <v>2.3</v>
      </c>
      <c r="G17" s="130">
        <v>-286</v>
      </c>
      <c r="H17" s="97">
        <v>717.5</v>
      </c>
      <c r="I17" s="169">
        <f t="shared" si="2"/>
        <v>0.3205574912891986</v>
      </c>
      <c r="J17" s="96">
        <v>0.936</v>
      </c>
      <c r="K17" s="96">
        <v>1</v>
      </c>
      <c r="L17" s="96">
        <f t="shared" si="0"/>
        <v>0.936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2" t="s">
        <v>39</v>
      </c>
      <c r="B30" s="172"/>
      <c r="C30" s="14">
        <f aca="true" t="shared" si="3" ref="C30:H30">SUM(C6:C29)</f>
        <v>1462</v>
      </c>
      <c r="D30" s="93">
        <f t="shared" si="3"/>
        <v>21.2</v>
      </c>
      <c r="E30" s="93">
        <f t="shared" si="3"/>
        <v>65.3</v>
      </c>
      <c r="F30" s="93">
        <f t="shared" si="3"/>
        <v>44.1</v>
      </c>
      <c r="G30" s="93">
        <f t="shared" si="3"/>
        <v>-1232.7</v>
      </c>
      <c r="H30" s="93">
        <f t="shared" si="3"/>
        <v>12464.300000000001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7" t="s">
        <v>101</v>
      </c>
      <c r="C1" s="177"/>
      <c r="D1" s="177"/>
      <c r="E1" s="177"/>
      <c r="F1" s="177"/>
      <c r="G1" s="177"/>
      <c r="H1" s="177"/>
      <c r="I1" s="177"/>
      <c r="J1" s="177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3" t="s">
        <v>3</v>
      </c>
      <c r="B4" s="174" t="s">
        <v>102</v>
      </c>
      <c r="C4" s="174" t="s">
        <v>103</v>
      </c>
      <c r="D4" s="174" t="s">
        <v>196</v>
      </c>
      <c r="E4" s="174" t="s">
        <v>197</v>
      </c>
      <c r="F4" s="174" t="s">
        <v>104</v>
      </c>
      <c r="G4" s="174" t="s">
        <v>99</v>
      </c>
      <c r="H4" s="174" t="s">
        <v>100</v>
      </c>
      <c r="I4" s="174" t="s">
        <v>5</v>
      </c>
      <c r="J4" s="178" t="s">
        <v>6</v>
      </c>
    </row>
    <row r="5" spans="1:10" ht="135" customHeight="1">
      <c r="A5" s="173"/>
      <c r="B5" s="175"/>
      <c r="C5" s="176"/>
      <c r="D5" s="176"/>
      <c r="E5" s="176"/>
      <c r="F5" s="176"/>
      <c r="G5" s="176"/>
      <c r="H5" s="175"/>
      <c r="I5" s="175"/>
      <c r="J5" s="179"/>
    </row>
    <row r="6" spans="1:10" s="10" customFormat="1" ht="51" customHeight="1">
      <c r="A6" s="173"/>
      <c r="B6" s="176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6"/>
      <c r="I6" s="176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914</v>
      </c>
      <c r="E8" s="97">
        <v>175.4</v>
      </c>
      <c r="F8" s="97">
        <f>D8+E8</f>
        <v>1089.4</v>
      </c>
      <c r="G8" s="94">
        <f aca="true" t="shared" si="0" ref="G8:G19">C8/(C8+F8)*100</f>
        <v>67.73486553725861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189</v>
      </c>
      <c r="C9" s="93">
        <v>1523.1</v>
      </c>
      <c r="D9" s="93">
        <v>523.5</v>
      </c>
      <c r="E9" s="97">
        <v>431.8</v>
      </c>
      <c r="F9" s="97">
        <f aca="true" t="shared" si="2" ref="F9:F19">D9+E9</f>
        <v>955.3</v>
      </c>
      <c r="G9" s="94">
        <f t="shared" si="0"/>
        <v>61.45497094899935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326.9</v>
      </c>
      <c r="E10" s="97">
        <v>378</v>
      </c>
      <c r="F10" s="97">
        <f t="shared" si="2"/>
        <v>704.9</v>
      </c>
      <c r="G10" s="94">
        <f t="shared" si="0"/>
        <v>66.9309438919122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366.6</v>
      </c>
      <c r="E11" s="97">
        <v>113.4</v>
      </c>
      <c r="F11" s="97">
        <f t="shared" si="2"/>
        <v>480</v>
      </c>
      <c r="G11" s="94">
        <f t="shared" si="0"/>
        <v>75.24114097075359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6460.5</v>
      </c>
      <c r="E12" s="97">
        <v>162.7</v>
      </c>
      <c r="F12" s="97">
        <f t="shared" si="2"/>
        <v>6623.2</v>
      </c>
      <c r="G12" s="94">
        <f t="shared" si="0"/>
        <v>17.425725292672894</v>
      </c>
      <c r="H12" s="96">
        <v>0.646</v>
      </c>
      <c r="I12" s="96">
        <v>1.2</v>
      </c>
      <c r="J12" s="96">
        <f t="shared" si="1"/>
        <v>0.7752</v>
      </c>
    </row>
    <row r="13" spans="1:10" ht="12.75">
      <c r="A13" s="87">
        <v>6</v>
      </c>
      <c r="B13" s="92" t="s">
        <v>177</v>
      </c>
      <c r="C13" s="93">
        <v>2196.9</v>
      </c>
      <c r="D13" s="93">
        <v>474.6</v>
      </c>
      <c r="E13" s="97">
        <v>111.1</v>
      </c>
      <c r="F13" s="97">
        <f t="shared" si="2"/>
        <v>585.7</v>
      </c>
      <c r="G13" s="94">
        <f t="shared" si="0"/>
        <v>78.95134047293897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579.5</v>
      </c>
      <c r="E14" s="97">
        <v>172.4</v>
      </c>
      <c r="F14" s="97">
        <f t="shared" si="2"/>
        <v>751.9</v>
      </c>
      <c r="G14" s="94">
        <f t="shared" si="0"/>
        <v>73.32552859372782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515.1</v>
      </c>
      <c r="E15" s="97">
        <v>238.6</v>
      </c>
      <c r="F15" s="97">
        <f t="shared" si="2"/>
        <v>753.7</v>
      </c>
      <c r="G15" s="94">
        <f t="shared" si="0"/>
        <v>58.476117018346095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1201.3</v>
      </c>
      <c r="E16" s="97">
        <v>273.7</v>
      </c>
      <c r="F16" s="97">
        <f t="shared" si="2"/>
        <v>1475</v>
      </c>
      <c r="G16" s="94">
        <f t="shared" si="0"/>
        <v>69.51471560846562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960.6</v>
      </c>
      <c r="E17" s="97">
        <v>255.3</v>
      </c>
      <c r="F17" s="97">
        <f t="shared" si="2"/>
        <v>1215.9</v>
      </c>
      <c r="G17" s="94">
        <f t="shared" si="0"/>
        <v>82.04386029683232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532.7</v>
      </c>
      <c r="E18" s="97">
        <v>158.3</v>
      </c>
      <c r="F18" s="97">
        <f t="shared" si="2"/>
        <v>691</v>
      </c>
      <c r="G18" s="94">
        <f t="shared" si="0"/>
        <v>73.7481954258795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753.5</v>
      </c>
      <c r="E19" s="97">
        <v>141.4</v>
      </c>
      <c r="F19" s="97">
        <f t="shared" si="2"/>
        <v>894.9</v>
      </c>
      <c r="G19" s="94">
        <f t="shared" si="0"/>
        <v>70.9627178039521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2" t="s">
        <v>78</v>
      </c>
      <c r="B32" s="172"/>
      <c r="C32" s="93">
        <f>SUM(C8:C31)</f>
        <v>26465.600000000002</v>
      </c>
      <c r="D32" s="93">
        <f>SUM(D8:D31)</f>
        <v>13608.800000000001</v>
      </c>
      <c r="E32" s="93">
        <f>SUM(E8:E31)</f>
        <v>2612.1000000000004</v>
      </c>
      <c r="F32" s="93">
        <f>SUM(F8:F31)</f>
        <v>16220.9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5" sqref="J15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7" t="s">
        <v>105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3" t="s">
        <v>3</v>
      </c>
      <c r="B3" s="180" t="s">
        <v>102</v>
      </c>
      <c r="C3" s="26" t="s">
        <v>199</v>
      </c>
      <c r="D3" s="25" t="s">
        <v>126</v>
      </c>
      <c r="E3" s="54" t="s">
        <v>106</v>
      </c>
      <c r="F3" s="26" t="s">
        <v>198</v>
      </c>
      <c r="G3" s="79" t="s">
        <v>127</v>
      </c>
      <c r="H3" s="54" t="s">
        <v>222</v>
      </c>
      <c r="I3" s="22" t="s">
        <v>24</v>
      </c>
      <c r="J3" s="174" t="s">
        <v>80</v>
      </c>
      <c r="K3" s="174" t="s">
        <v>5</v>
      </c>
      <c r="L3" s="23" t="s">
        <v>6</v>
      </c>
    </row>
    <row r="4" spans="1:12" ht="42" customHeight="1">
      <c r="A4" s="173"/>
      <c r="B4" s="180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6"/>
      <c r="K4" s="176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6.5</v>
      </c>
      <c r="D6" s="93">
        <v>6.5</v>
      </c>
      <c r="E6" s="99">
        <f aca="true" t="shared" si="0" ref="E6:E17">C6-D6</f>
        <v>0</v>
      </c>
      <c r="F6" s="97">
        <v>4295.1</v>
      </c>
      <c r="G6" s="97">
        <v>734.7</v>
      </c>
      <c r="H6" s="99">
        <f aca="true" t="shared" si="1" ref="H6:H17">F6-G6</f>
        <v>3560.4000000000005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189</v>
      </c>
      <c r="C7" s="93">
        <v>16</v>
      </c>
      <c r="D7" s="93">
        <v>3.2</v>
      </c>
      <c r="E7" s="99">
        <f t="shared" si="0"/>
        <v>12.8</v>
      </c>
      <c r="F7" s="97">
        <v>2949</v>
      </c>
      <c r="G7" s="97">
        <v>470.5</v>
      </c>
      <c r="H7" s="99">
        <f t="shared" si="1"/>
        <v>2478.5</v>
      </c>
      <c r="I7" s="102">
        <f t="shared" si="2"/>
        <v>0.5164413960056486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44.3</v>
      </c>
      <c r="D8" s="93"/>
      <c r="E8" s="99">
        <f t="shared" si="0"/>
        <v>44.3</v>
      </c>
      <c r="F8" s="97">
        <v>2564.3</v>
      </c>
      <c r="G8" s="97">
        <v>432.7</v>
      </c>
      <c r="H8" s="99">
        <f t="shared" si="1"/>
        <v>2131.6000000000004</v>
      </c>
      <c r="I8" s="102">
        <f t="shared" si="2"/>
        <v>2.078251079001688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747</v>
      </c>
      <c r="D9" s="93">
        <v>742.4</v>
      </c>
      <c r="E9" s="99">
        <f t="shared" si="0"/>
        <v>4.600000000000023</v>
      </c>
      <c r="F9" s="97">
        <v>3369.3</v>
      </c>
      <c r="G9" s="97">
        <v>1180.7</v>
      </c>
      <c r="H9" s="99">
        <f t="shared" si="1"/>
        <v>2188.6000000000004</v>
      </c>
      <c r="I9" s="102">
        <f t="shared" si="2"/>
        <v>0.21018002375948197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3570.6</v>
      </c>
      <c r="D10" s="93">
        <v>3494.7</v>
      </c>
      <c r="E10" s="99">
        <f t="shared" si="0"/>
        <v>75.90000000000009</v>
      </c>
      <c r="F10" s="97">
        <v>12965.7</v>
      </c>
      <c r="G10" s="97">
        <v>4843.4</v>
      </c>
      <c r="H10" s="99">
        <f t="shared" si="1"/>
        <v>8122.300000000001</v>
      </c>
      <c r="I10" s="102">
        <f t="shared" si="2"/>
        <v>0.9344643758541309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3</v>
      </c>
      <c r="D11" s="93">
        <v>3</v>
      </c>
      <c r="E11" s="99">
        <f t="shared" si="0"/>
        <v>0</v>
      </c>
      <c r="F11" s="97">
        <v>3579.2</v>
      </c>
      <c r="G11" s="97">
        <v>746.6</v>
      </c>
      <c r="H11" s="99">
        <f t="shared" si="1"/>
        <v>2832.6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55.7</v>
      </c>
      <c r="D12" s="93">
        <v>6.8</v>
      </c>
      <c r="E12" s="99">
        <f t="shared" si="0"/>
        <v>48.900000000000006</v>
      </c>
      <c r="F12" s="97">
        <v>3551.9</v>
      </c>
      <c r="G12" s="97">
        <v>629.2</v>
      </c>
      <c r="H12" s="99">
        <f t="shared" si="1"/>
        <v>2922.7</v>
      </c>
      <c r="I12" s="102">
        <f t="shared" si="2"/>
        <v>1.6731104800355838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1236</v>
      </c>
      <c r="D13" s="93">
        <v>1236</v>
      </c>
      <c r="E13" s="99">
        <f t="shared" si="0"/>
        <v>0</v>
      </c>
      <c r="F13" s="97">
        <v>3629.8</v>
      </c>
      <c r="G13" s="97">
        <v>1624.8</v>
      </c>
      <c r="H13" s="99">
        <f t="shared" si="1"/>
        <v>2005.0000000000002</v>
      </c>
      <c r="I13" s="102">
        <f t="shared" si="2"/>
        <v>0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8.5</v>
      </c>
      <c r="D14" s="93">
        <v>2.5</v>
      </c>
      <c r="E14" s="99">
        <f t="shared" si="0"/>
        <v>6</v>
      </c>
      <c r="F14" s="97">
        <v>5915.1</v>
      </c>
      <c r="G14" s="97">
        <v>909.7</v>
      </c>
      <c r="H14" s="99">
        <f t="shared" si="1"/>
        <v>5005.400000000001</v>
      </c>
      <c r="I14" s="102">
        <f t="shared" si="2"/>
        <v>0.11987053981699763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788.3</v>
      </c>
      <c r="D15" s="93">
        <v>9.6</v>
      </c>
      <c r="E15" s="99">
        <f t="shared" si="0"/>
        <v>778.6999999999999</v>
      </c>
      <c r="F15" s="97">
        <v>8409.9</v>
      </c>
      <c r="G15" s="97">
        <v>1638.3</v>
      </c>
      <c r="H15" s="99">
        <f t="shared" si="1"/>
        <v>6771.599999999999</v>
      </c>
      <c r="I15" s="102">
        <f t="shared" si="2"/>
        <v>11.499497903006676</v>
      </c>
      <c r="J15" s="104">
        <v>0.65</v>
      </c>
      <c r="K15" s="103">
        <v>0.5</v>
      </c>
      <c r="L15" s="103">
        <f t="shared" si="3"/>
        <v>0.325</v>
      </c>
    </row>
    <row r="16" spans="1:12" ht="12.75">
      <c r="A16" s="87">
        <v>11</v>
      </c>
      <c r="B16" s="92" t="s">
        <v>182</v>
      </c>
      <c r="C16" s="93">
        <v>49.5</v>
      </c>
      <c r="D16" s="93">
        <v>4</v>
      </c>
      <c r="E16" s="99">
        <f t="shared" si="0"/>
        <v>45.5</v>
      </c>
      <c r="F16" s="97">
        <v>3200.3</v>
      </c>
      <c r="G16" s="97">
        <v>538</v>
      </c>
      <c r="H16" s="99">
        <f t="shared" si="1"/>
        <v>2662.3</v>
      </c>
      <c r="I16" s="102">
        <f t="shared" si="2"/>
        <v>1.709048567028509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36.3</v>
      </c>
      <c r="D17" s="93">
        <v>5.5</v>
      </c>
      <c r="E17" s="99">
        <f t="shared" si="0"/>
        <v>30.799999999999997</v>
      </c>
      <c r="F17" s="97">
        <v>3859.4</v>
      </c>
      <c r="G17" s="97">
        <v>685.5</v>
      </c>
      <c r="H17" s="99">
        <f t="shared" si="1"/>
        <v>3173.9</v>
      </c>
      <c r="I17" s="102">
        <f t="shared" si="2"/>
        <v>0.9704149469107406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2" t="s">
        <v>65</v>
      </c>
      <c r="B30" s="172"/>
      <c r="C30" s="93">
        <f aca="true" t="shared" si="4" ref="C30:H30">SUM(C6:C29)</f>
        <v>6561.7</v>
      </c>
      <c r="D30" s="93">
        <f t="shared" si="4"/>
        <v>5514.200000000001</v>
      </c>
      <c r="E30" s="100">
        <f t="shared" si="4"/>
        <v>1047.5</v>
      </c>
      <c r="F30" s="100">
        <f t="shared" si="4"/>
        <v>58289.00000000001</v>
      </c>
      <c r="G30" s="100">
        <f t="shared" si="4"/>
        <v>14434.1</v>
      </c>
      <c r="H30" s="101">
        <f t="shared" si="4"/>
        <v>43854.90000000001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7" t="s">
        <v>108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4" ht="9.75">
      <c r="A2" s="60"/>
      <c r="B2" s="61"/>
      <c r="C2" s="61"/>
      <c r="D2" s="61"/>
    </row>
    <row r="3" spans="1:14" ht="173.25" customHeight="1">
      <c r="A3" s="173" t="s">
        <v>3</v>
      </c>
      <c r="B3" s="174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202</v>
      </c>
      <c r="I3" s="79" t="s">
        <v>129</v>
      </c>
      <c r="J3" s="54" t="s">
        <v>130</v>
      </c>
      <c r="K3" s="5" t="s">
        <v>83</v>
      </c>
      <c r="L3" s="174" t="s">
        <v>4</v>
      </c>
      <c r="M3" s="174" t="s">
        <v>5</v>
      </c>
      <c r="N3" s="23" t="s">
        <v>6</v>
      </c>
    </row>
    <row r="4" spans="1:14" ht="53.25" customHeight="1">
      <c r="A4" s="181"/>
      <c r="B4" s="176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6"/>
      <c r="M4" s="176"/>
      <c r="N4" s="77" t="s">
        <v>86</v>
      </c>
    </row>
    <row r="5" spans="1:14" ht="10.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2388.1</v>
      </c>
      <c r="D6" s="98">
        <f aca="true" t="shared" si="0" ref="D6:D17">C6-E6</f>
        <v>90</v>
      </c>
      <c r="E6" s="99">
        <v>2298.1</v>
      </c>
      <c r="F6" s="112">
        <v>0</v>
      </c>
      <c r="G6" s="113">
        <v>27.2</v>
      </c>
      <c r="H6" s="97">
        <v>4295.1</v>
      </c>
      <c r="I6" s="97">
        <v>734.7</v>
      </c>
      <c r="J6" s="113">
        <f aca="true" t="shared" si="1" ref="J6:J17">H6-I6</f>
        <v>3560.4000000000005</v>
      </c>
      <c r="K6" s="110">
        <f aca="true" t="shared" si="2" ref="K6:K17">(E6+F6+G6)/J6*100</f>
        <v>65.31007751937983</v>
      </c>
      <c r="L6" s="104">
        <v>0.093</v>
      </c>
      <c r="M6" s="103">
        <v>1.5</v>
      </c>
      <c r="N6" s="103">
        <f aca="true" t="shared" si="3" ref="N6:N17">L6*M6</f>
        <v>0.1395</v>
      </c>
    </row>
    <row r="7" spans="1:14" ht="12.75">
      <c r="A7" s="87">
        <v>2</v>
      </c>
      <c r="B7" s="92" t="s">
        <v>189</v>
      </c>
      <c r="C7" s="98">
        <v>1481.3</v>
      </c>
      <c r="D7" s="98">
        <f t="shared" si="0"/>
        <v>36</v>
      </c>
      <c r="E7" s="99">
        <v>1445.3</v>
      </c>
      <c r="F7" s="112">
        <v>0</v>
      </c>
      <c r="G7" s="113">
        <v>350.5</v>
      </c>
      <c r="H7" s="97">
        <v>2949</v>
      </c>
      <c r="I7" s="97">
        <v>470.5</v>
      </c>
      <c r="J7" s="113">
        <f t="shared" si="1"/>
        <v>2478.5</v>
      </c>
      <c r="K7" s="110">
        <f t="shared" si="2"/>
        <v>72.45511398022998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174</v>
      </c>
      <c r="C8" s="114">
        <v>1175.8</v>
      </c>
      <c r="D8" s="98">
        <f t="shared" si="0"/>
        <v>36</v>
      </c>
      <c r="E8" s="114">
        <v>1139.8</v>
      </c>
      <c r="F8" s="112">
        <v>0</v>
      </c>
      <c r="G8" s="101">
        <v>224.4</v>
      </c>
      <c r="H8" s="97">
        <v>2564.3</v>
      </c>
      <c r="I8" s="97">
        <v>432.7</v>
      </c>
      <c r="J8" s="113">
        <f t="shared" si="1"/>
        <v>2131.6000000000004</v>
      </c>
      <c r="K8" s="110">
        <f t="shared" si="2"/>
        <v>63.99887408519421</v>
      </c>
      <c r="L8" s="104">
        <v>0.12</v>
      </c>
      <c r="M8" s="103">
        <v>1.5</v>
      </c>
      <c r="N8" s="103">
        <f t="shared" si="3"/>
        <v>0.18</v>
      </c>
    </row>
    <row r="9" spans="1:14" ht="12.75">
      <c r="A9" s="87">
        <v>4</v>
      </c>
      <c r="B9" s="92" t="s">
        <v>175</v>
      </c>
      <c r="C9" s="98">
        <v>1459.5</v>
      </c>
      <c r="D9" s="98">
        <f t="shared" si="0"/>
        <v>36</v>
      </c>
      <c r="E9" s="99">
        <v>1423.5</v>
      </c>
      <c r="F9" s="112">
        <v>0</v>
      </c>
      <c r="G9" s="113">
        <v>237.2</v>
      </c>
      <c r="H9" s="97">
        <v>3369.3</v>
      </c>
      <c r="I9" s="97">
        <v>1180.7</v>
      </c>
      <c r="J9" s="113">
        <f t="shared" si="1"/>
        <v>2188.6000000000004</v>
      </c>
      <c r="K9" s="110">
        <f t="shared" si="2"/>
        <v>75.8795577081239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176</v>
      </c>
      <c r="C10" s="98">
        <v>2600.2</v>
      </c>
      <c r="D10" s="98">
        <f t="shared" si="0"/>
        <v>0</v>
      </c>
      <c r="E10" s="99">
        <v>2600.2</v>
      </c>
      <c r="F10" s="112">
        <v>0</v>
      </c>
      <c r="G10" s="113">
        <v>636.8</v>
      </c>
      <c r="H10" s="97">
        <v>12965.7</v>
      </c>
      <c r="I10" s="97">
        <v>4843.4</v>
      </c>
      <c r="J10" s="113">
        <f t="shared" si="1"/>
        <v>8122.300000000001</v>
      </c>
      <c r="K10" s="110">
        <f t="shared" si="2"/>
        <v>39.85324353939155</v>
      </c>
      <c r="L10" s="104">
        <v>0.603</v>
      </c>
      <c r="M10" s="103">
        <v>1.5</v>
      </c>
      <c r="N10" s="103">
        <f t="shared" si="3"/>
        <v>0.9045</v>
      </c>
    </row>
    <row r="11" spans="1:14" ht="12.75">
      <c r="A11" s="87">
        <v>6</v>
      </c>
      <c r="B11" s="92" t="s">
        <v>177</v>
      </c>
      <c r="C11" s="98">
        <v>1906</v>
      </c>
      <c r="D11" s="98">
        <f t="shared" si="0"/>
        <v>90</v>
      </c>
      <c r="E11" s="98">
        <v>1816</v>
      </c>
      <c r="F11" s="112">
        <v>0</v>
      </c>
      <c r="G11" s="113">
        <v>27.2</v>
      </c>
      <c r="H11" s="97">
        <v>3579.2</v>
      </c>
      <c r="I11" s="97">
        <v>746.6</v>
      </c>
      <c r="J11" s="113">
        <f t="shared" si="1"/>
        <v>2832.6</v>
      </c>
      <c r="K11" s="110">
        <f t="shared" si="2"/>
        <v>65.07095954246982</v>
      </c>
      <c r="L11" s="104">
        <v>0.099</v>
      </c>
      <c r="M11" s="103">
        <v>1.5</v>
      </c>
      <c r="N11" s="103">
        <f t="shared" si="3"/>
        <v>0.14850000000000002</v>
      </c>
    </row>
    <row r="12" spans="1:14" ht="18" customHeight="1">
      <c r="A12" s="87">
        <v>7</v>
      </c>
      <c r="B12" s="92" t="s">
        <v>178</v>
      </c>
      <c r="C12" s="98">
        <v>1884.4</v>
      </c>
      <c r="D12" s="98">
        <f t="shared" si="0"/>
        <v>90</v>
      </c>
      <c r="E12" s="98">
        <v>1794.4</v>
      </c>
      <c r="F12" s="112">
        <v>0</v>
      </c>
      <c r="G12" s="98">
        <v>27.2</v>
      </c>
      <c r="H12" s="97">
        <v>3551.9</v>
      </c>
      <c r="I12" s="97">
        <v>629.2</v>
      </c>
      <c r="J12" s="113">
        <f t="shared" si="1"/>
        <v>2922.7</v>
      </c>
      <c r="K12" s="110">
        <f t="shared" si="2"/>
        <v>62.325931501693645</v>
      </c>
      <c r="L12" s="104">
        <v>0.153</v>
      </c>
      <c r="M12" s="103">
        <v>1.5</v>
      </c>
      <c r="N12" s="103">
        <f t="shared" si="3"/>
        <v>0.22949999999999998</v>
      </c>
    </row>
    <row r="13" spans="1:14" ht="12.75">
      <c r="A13" s="87">
        <v>8</v>
      </c>
      <c r="B13" s="92" t="s">
        <v>190</v>
      </c>
      <c r="C13" s="98">
        <v>1307.3</v>
      </c>
      <c r="D13" s="98">
        <f t="shared" si="0"/>
        <v>36</v>
      </c>
      <c r="E13" s="98">
        <v>1271.3</v>
      </c>
      <c r="F13" s="112">
        <v>0</v>
      </c>
      <c r="G13" s="113">
        <v>257.1</v>
      </c>
      <c r="H13" s="97">
        <v>3629.8</v>
      </c>
      <c r="I13" s="97">
        <v>1624.8</v>
      </c>
      <c r="J13" s="113">
        <f t="shared" si="1"/>
        <v>2005.0000000000002</v>
      </c>
      <c r="K13" s="110">
        <f t="shared" si="2"/>
        <v>76.22942643391521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180</v>
      </c>
      <c r="C14" s="98">
        <v>2866.9</v>
      </c>
      <c r="D14" s="98">
        <f t="shared" si="0"/>
        <v>90</v>
      </c>
      <c r="E14" s="99">
        <v>2776.9</v>
      </c>
      <c r="F14" s="112">
        <v>0</v>
      </c>
      <c r="G14" s="113">
        <v>318</v>
      </c>
      <c r="H14" s="97">
        <v>5915.1</v>
      </c>
      <c r="I14" s="97">
        <v>909.7</v>
      </c>
      <c r="J14" s="113">
        <f t="shared" si="1"/>
        <v>5005.400000000001</v>
      </c>
      <c r="K14" s="110">
        <f t="shared" si="2"/>
        <v>61.831222279937656</v>
      </c>
      <c r="L14" s="104">
        <v>0.163</v>
      </c>
      <c r="M14" s="103">
        <v>1.5</v>
      </c>
      <c r="N14" s="103">
        <f t="shared" si="3"/>
        <v>0.2445</v>
      </c>
    </row>
    <row r="15" spans="1:14" ht="12.75">
      <c r="A15" s="87">
        <v>10</v>
      </c>
      <c r="B15" s="92" t="s">
        <v>181</v>
      </c>
      <c r="C15" s="98">
        <v>2172.8</v>
      </c>
      <c r="D15" s="98">
        <f t="shared" si="0"/>
        <v>126.00000000000023</v>
      </c>
      <c r="E15" s="98">
        <v>2046.8</v>
      </c>
      <c r="F15" s="112">
        <v>0</v>
      </c>
      <c r="G15" s="98">
        <v>270.5</v>
      </c>
      <c r="H15" s="97">
        <v>8409.9</v>
      </c>
      <c r="I15" s="97">
        <v>1638.3</v>
      </c>
      <c r="J15" s="113">
        <f t="shared" si="1"/>
        <v>6771.599999999999</v>
      </c>
      <c r="K15" s="110">
        <f t="shared" si="2"/>
        <v>34.22086360682852</v>
      </c>
      <c r="L15" s="104">
        <v>0.716</v>
      </c>
      <c r="M15" s="103">
        <v>1.5</v>
      </c>
      <c r="N15" s="103">
        <f t="shared" si="3"/>
        <v>1.0739999999999998</v>
      </c>
    </row>
    <row r="16" spans="1:14" ht="12.75">
      <c r="A16" s="87">
        <v>11</v>
      </c>
      <c r="B16" s="92" t="s">
        <v>182</v>
      </c>
      <c r="C16" s="98">
        <v>1556.2</v>
      </c>
      <c r="D16" s="98">
        <f t="shared" si="0"/>
        <v>36</v>
      </c>
      <c r="E16" s="98">
        <v>1520.2</v>
      </c>
      <c r="F16" s="112">
        <v>0</v>
      </c>
      <c r="G16" s="98">
        <v>108</v>
      </c>
      <c r="H16" s="97">
        <v>3200.3</v>
      </c>
      <c r="I16" s="97">
        <v>538</v>
      </c>
      <c r="J16" s="113">
        <f t="shared" si="1"/>
        <v>2662.3</v>
      </c>
      <c r="K16" s="110">
        <f t="shared" si="2"/>
        <v>61.15764564474326</v>
      </c>
      <c r="L16" s="104">
        <v>0.177</v>
      </c>
      <c r="M16" s="103">
        <v>1.5</v>
      </c>
      <c r="N16" s="103">
        <f t="shared" si="3"/>
        <v>0.26549999999999996</v>
      </c>
    </row>
    <row r="17" spans="1:14" ht="12.75">
      <c r="A17" s="87">
        <v>12</v>
      </c>
      <c r="B17" s="92" t="s">
        <v>183</v>
      </c>
      <c r="C17" s="101">
        <v>1982.7</v>
      </c>
      <c r="D17" s="98">
        <f t="shared" si="0"/>
        <v>90</v>
      </c>
      <c r="E17" s="101">
        <v>1892.7</v>
      </c>
      <c r="F17" s="112">
        <v>0</v>
      </c>
      <c r="G17" s="113">
        <v>188.9</v>
      </c>
      <c r="H17" s="97">
        <v>3859.4</v>
      </c>
      <c r="I17" s="97">
        <v>685.5</v>
      </c>
      <c r="J17" s="113">
        <f t="shared" si="1"/>
        <v>3173.9</v>
      </c>
      <c r="K17" s="110">
        <f t="shared" si="2"/>
        <v>65.58492706134408</v>
      </c>
      <c r="L17" s="104">
        <v>0.088</v>
      </c>
      <c r="M17" s="103">
        <v>1.5</v>
      </c>
      <c r="N17" s="103">
        <f t="shared" si="3"/>
        <v>0.132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2" t="s">
        <v>78</v>
      </c>
      <c r="B30" s="172"/>
      <c r="C30" s="93">
        <f aca="true" t="shared" si="4" ref="C30:J30">SUM(C6:C29)</f>
        <v>22781.2</v>
      </c>
      <c r="D30" s="93">
        <f t="shared" si="4"/>
        <v>756.0000000000002</v>
      </c>
      <c r="E30" s="101">
        <f t="shared" si="4"/>
        <v>22025.2</v>
      </c>
      <c r="F30" s="101">
        <f t="shared" si="4"/>
        <v>0</v>
      </c>
      <c r="G30" s="100">
        <f t="shared" si="4"/>
        <v>2673</v>
      </c>
      <c r="H30" s="100">
        <f t="shared" si="4"/>
        <v>58289.00000000001</v>
      </c>
      <c r="I30" s="100">
        <f t="shared" si="4"/>
        <v>14434.1</v>
      </c>
      <c r="J30" s="100">
        <f t="shared" si="4"/>
        <v>43854.90000000001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/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7" t="s">
        <v>82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2" ht="9.75">
      <c r="A2" s="60"/>
      <c r="B2" s="61"/>
    </row>
    <row r="3" spans="1:10" ht="143.25" customHeight="1">
      <c r="A3" s="173" t="s">
        <v>3</v>
      </c>
      <c r="B3" s="180" t="s">
        <v>102</v>
      </c>
      <c r="C3" s="54" t="s">
        <v>114</v>
      </c>
      <c r="D3" s="26" t="s">
        <v>200</v>
      </c>
      <c r="E3" s="26" t="s">
        <v>201</v>
      </c>
      <c r="F3" s="22" t="s">
        <v>131</v>
      </c>
      <c r="G3" s="22" t="s">
        <v>24</v>
      </c>
      <c r="H3" s="174" t="s">
        <v>80</v>
      </c>
      <c r="I3" s="174" t="s">
        <v>19</v>
      </c>
      <c r="J3" s="23" t="s">
        <v>6</v>
      </c>
    </row>
    <row r="4" spans="1:10" ht="49.5" customHeight="1">
      <c r="A4" s="173"/>
      <c r="B4" s="180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6"/>
      <c r="I4" s="176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4295.1</v>
      </c>
      <c r="E6" s="97">
        <v>734.7</v>
      </c>
      <c r="F6" s="99">
        <f aca="true" t="shared" si="0" ref="F6:F17">D6-E6</f>
        <v>3560.4000000000005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189</v>
      </c>
      <c r="C7" s="99">
        <v>0</v>
      </c>
      <c r="D7" s="97">
        <v>2949</v>
      </c>
      <c r="E7" s="97">
        <v>470.5</v>
      </c>
      <c r="F7" s="99">
        <f t="shared" si="0"/>
        <v>2478.5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2564.3</v>
      </c>
      <c r="E8" s="97">
        <v>432.7</v>
      </c>
      <c r="F8" s="99">
        <f t="shared" si="0"/>
        <v>2131.6000000000004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3369.3</v>
      </c>
      <c r="E9" s="97">
        <v>1180.7</v>
      </c>
      <c r="F9" s="99">
        <f t="shared" si="0"/>
        <v>2188.6000000000004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12965.7</v>
      </c>
      <c r="E10" s="97">
        <v>4843.4</v>
      </c>
      <c r="F10" s="99">
        <f t="shared" si="0"/>
        <v>8122.300000000001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3579.2</v>
      </c>
      <c r="E11" s="97">
        <v>746.6</v>
      </c>
      <c r="F11" s="99">
        <f t="shared" si="0"/>
        <v>2832.6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3551.9</v>
      </c>
      <c r="E12" s="97">
        <v>629.2</v>
      </c>
      <c r="F12" s="99">
        <f t="shared" si="0"/>
        <v>2922.7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3629.8</v>
      </c>
      <c r="E13" s="97">
        <v>1624.8</v>
      </c>
      <c r="F13" s="99">
        <f t="shared" si="0"/>
        <v>2005.0000000000002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5915.1</v>
      </c>
      <c r="E14" s="97">
        <v>909.7</v>
      </c>
      <c r="F14" s="99">
        <f t="shared" si="0"/>
        <v>5005.400000000001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8409.9</v>
      </c>
      <c r="E15" s="97">
        <v>1638.3</v>
      </c>
      <c r="F15" s="99">
        <f t="shared" si="0"/>
        <v>6771.599999999999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3200.3</v>
      </c>
      <c r="E16" s="97">
        <v>638</v>
      </c>
      <c r="F16" s="99">
        <f t="shared" si="0"/>
        <v>2562.3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3859.4</v>
      </c>
      <c r="E17" s="97">
        <v>685.5</v>
      </c>
      <c r="F17" s="99">
        <f t="shared" si="0"/>
        <v>3173.9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2" t="s">
        <v>78</v>
      </c>
      <c r="B30" s="172"/>
      <c r="C30" s="101">
        <f>SUM(C6:C29)</f>
        <v>0</v>
      </c>
      <c r="D30" s="101">
        <f>SUM(D6:D29)</f>
        <v>58289.00000000001</v>
      </c>
      <c r="E30" s="101">
        <f>SUM(E6:E29)</f>
        <v>14534.1</v>
      </c>
      <c r="F30" s="100">
        <f>SUM(F6:F29)</f>
        <v>43754.90000000001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9" sqref="D39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7" t="s">
        <v>79</v>
      </c>
      <c r="B1" s="177"/>
      <c r="C1" s="177"/>
      <c r="D1" s="177"/>
      <c r="E1" s="177"/>
      <c r="F1" s="177"/>
      <c r="G1" s="177"/>
      <c r="H1" s="177"/>
      <c r="I1" s="75"/>
      <c r="J1" s="75"/>
      <c r="K1" s="75"/>
    </row>
    <row r="2" spans="1:2" ht="9.75">
      <c r="A2" s="60"/>
      <c r="B2" s="61"/>
    </row>
    <row r="3" spans="1:8" ht="72" customHeight="1">
      <c r="A3" s="173" t="s">
        <v>3</v>
      </c>
      <c r="B3" s="180" t="s">
        <v>102</v>
      </c>
      <c r="C3" s="54" t="s">
        <v>115</v>
      </c>
      <c r="D3" s="48" t="s">
        <v>143</v>
      </c>
      <c r="E3" s="54" t="s">
        <v>24</v>
      </c>
      <c r="F3" s="174" t="s">
        <v>80</v>
      </c>
      <c r="G3" s="174" t="s">
        <v>5</v>
      </c>
      <c r="H3" s="23" t="s">
        <v>6</v>
      </c>
    </row>
    <row r="4" spans="1:8" ht="38.25" customHeight="1">
      <c r="A4" s="181"/>
      <c r="B4" s="180"/>
      <c r="C4" s="72" t="s">
        <v>81</v>
      </c>
      <c r="D4" s="72" t="s">
        <v>76</v>
      </c>
      <c r="E4" s="76" t="s">
        <v>77</v>
      </c>
      <c r="F4" s="176"/>
      <c r="G4" s="176"/>
      <c r="H4" s="77" t="s">
        <v>50</v>
      </c>
    </row>
    <row r="5" spans="1:8" ht="9.7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9">
        <v>2388.1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9">
        <v>1481.3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01">
        <v>1175.8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9">
        <v>1459.5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9">
        <v>2600.2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9">
        <v>1906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9">
        <v>1884.4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9">
        <v>1307.3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9">
        <v>2866.9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9">
        <v>2172.8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9">
        <v>1556.2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1982.7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2" t="s">
        <v>78</v>
      </c>
      <c r="B30" s="172"/>
      <c r="C30" s="117">
        <f>SUM(C6:C29)</f>
        <v>0</v>
      </c>
      <c r="D30" s="100">
        <f>SUM(D6:D29)</f>
        <v>22781.2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7" t="s">
        <v>72</v>
      </c>
      <c r="B1" s="177"/>
      <c r="C1" s="177"/>
      <c r="D1" s="177"/>
      <c r="E1" s="177"/>
      <c r="F1" s="177"/>
      <c r="G1" s="177"/>
      <c r="H1" s="177"/>
      <c r="I1" s="71"/>
      <c r="J1" s="71"/>
      <c r="K1" s="71"/>
    </row>
    <row r="2" spans="1:2" ht="9.75">
      <c r="A2" s="60"/>
      <c r="B2" s="61"/>
    </row>
    <row r="3" spans="1:8" ht="78.75" customHeight="1">
      <c r="A3" s="173" t="s">
        <v>73</v>
      </c>
      <c r="B3" s="180" t="s">
        <v>102</v>
      </c>
      <c r="C3" s="54" t="s">
        <v>116</v>
      </c>
      <c r="D3" s="54" t="s">
        <v>117</v>
      </c>
      <c r="E3" s="54" t="s">
        <v>24</v>
      </c>
      <c r="F3" s="174" t="s">
        <v>74</v>
      </c>
      <c r="G3" s="174" t="s">
        <v>5</v>
      </c>
      <c r="H3" s="23" t="s">
        <v>6</v>
      </c>
    </row>
    <row r="4" spans="1:8" ht="45" customHeight="1">
      <c r="A4" s="181"/>
      <c r="B4" s="180"/>
      <c r="C4" s="72" t="s">
        <v>75</v>
      </c>
      <c r="D4" s="72" t="s">
        <v>76</v>
      </c>
      <c r="E4" s="73" t="s">
        <v>77</v>
      </c>
      <c r="F4" s="176"/>
      <c r="G4" s="176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101.2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191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51.8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40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310.6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109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160.7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70.2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595.5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288.6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135.8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114.5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2" t="s">
        <v>78</v>
      </c>
      <c r="B30" s="172"/>
      <c r="C30" s="101">
        <f>SUM(C6:C29)</f>
        <v>0</v>
      </c>
      <c r="D30" s="100">
        <f>SUM(D6:D29)</f>
        <v>2076.5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3" t="s">
        <v>3</v>
      </c>
      <c r="B3" s="180" t="s">
        <v>102</v>
      </c>
      <c r="C3" s="36" t="s">
        <v>66</v>
      </c>
      <c r="D3" s="22" t="s">
        <v>144</v>
      </c>
      <c r="E3" s="22" t="s">
        <v>119</v>
      </c>
      <c r="F3" s="26" t="s">
        <v>188</v>
      </c>
      <c r="G3" s="26" t="s">
        <v>203</v>
      </c>
      <c r="H3" s="26" t="s">
        <v>204</v>
      </c>
      <c r="I3" s="54" t="s">
        <v>132</v>
      </c>
      <c r="J3" s="54" t="s">
        <v>24</v>
      </c>
      <c r="K3" s="174" t="s">
        <v>67</v>
      </c>
      <c r="L3" s="174" t="s">
        <v>5</v>
      </c>
      <c r="M3" s="23" t="s">
        <v>6</v>
      </c>
    </row>
    <row r="4" spans="1:13" ht="59.25" customHeight="1">
      <c r="A4" s="173"/>
      <c r="B4" s="180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6"/>
      <c r="L4" s="176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8">
        <v>0</v>
      </c>
      <c r="D6" s="130">
        <v>0</v>
      </c>
      <c r="E6" s="113">
        <f aca="true" t="shared" si="0" ref="E6:E17">C6-D6</f>
        <v>0</v>
      </c>
      <c r="F6" s="97">
        <v>4111.1</v>
      </c>
      <c r="G6" s="97">
        <v>109.7</v>
      </c>
      <c r="H6" s="97">
        <v>625</v>
      </c>
      <c r="I6" s="113">
        <f aca="true" t="shared" si="1" ref="I6:I17">F6-G6-H6</f>
        <v>3376.4000000000005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191</v>
      </c>
      <c r="C7" s="168">
        <v>0</v>
      </c>
      <c r="D7" s="97">
        <v>0</v>
      </c>
      <c r="E7" s="113">
        <f t="shared" si="0"/>
        <v>0</v>
      </c>
      <c r="F7" s="97">
        <v>2949</v>
      </c>
      <c r="G7" s="97">
        <v>43.9</v>
      </c>
      <c r="H7" s="97">
        <v>426.6</v>
      </c>
      <c r="I7" s="113">
        <f t="shared" si="1"/>
        <v>2478.5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8">
        <v>0</v>
      </c>
      <c r="D8" s="97">
        <v>0</v>
      </c>
      <c r="E8" s="113">
        <f t="shared" si="0"/>
        <v>0</v>
      </c>
      <c r="F8" s="97">
        <v>2564.3</v>
      </c>
      <c r="G8" s="97">
        <v>43.9</v>
      </c>
      <c r="H8" s="97">
        <v>388.8</v>
      </c>
      <c r="I8" s="113">
        <f t="shared" si="1"/>
        <v>2131.6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8">
        <v>0</v>
      </c>
      <c r="D9" s="97">
        <v>0</v>
      </c>
      <c r="E9" s="113">
        <f t="shared" si="0"/>
        <v>0</v>
      </c>
      <c r="F9" s="97">
        <v>3369.3</v>
      </c>
      <c r="G9" s="97">
        <v>786.4</v>
      </c>
      <c r="H9" s="97">
        <v>394.3</v>
      </c>
      <c r="I9" s="113">
        <f t="shared" si="1"/>
        <v>2188.6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8">
        <v>0</v>
      </c>
      <c r="D10" s="97">
        <v>0</v>
      </c>
      <c r="E10" s="113">
        <f t="shared" si="0"/>
        <v>0</v>
      </c>
      <c r="F10" s="97">
        <v>12864.3</v>
      </c>
      <c r="G10" s="97">
        <v>3495.4</v>
      </c>
      <c r="H10" s="97">
        <v>1348</v>
      </c>
      <c r="I10" s="113">
        <f t="shared" si="1"/>
        <v>8020.9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8">
        <v>0</v>
      </c>
      <c r="D11" s="97">
        <v>0</v>
      </c>
      <c r="E11" s="113">
        <f t="shared" si="0"/>
        <v>0</v>
      </c>
      <c r="F11" s="97">
        <v>3579.2</v>
      </c>
      <c r="G11" s="97">
        <v>109.6</v>
      </c>
      <c r="H11" s="97">
        <v>637</v>
      </c>
      <c r="I11" s="113">
        <f t="shared" si="1"/>
        <v>2832.6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8">
        <v>0</v>
      </c>
      <c r="D12" s="97">
        <v>0</v>
      </c>
      <c r="E12" s="113">
        <f t="shared" si="0"/>
        <v>0</v>
      </c>
      <c r="F12" s="97">
        <v>3447.9</v>
      </c>
      <c r="G12" s="97">
        <v>109.7</v>
      </c>
      <c r="H12" s="97">
        <v>519.5</v>
      </c>
      <c r="I12" s="113">
        <f t="shared" si="1"/>
        <v>2818.7000000000003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8">
        <v>0</v>
      </c>
      <c r="D13" s="97">
        <v>0</v>
      </c>
      <c r="E13" s="113">
        <f t="shared" si="0"/>
        <v>0</v>
      </c>
      <c r="F13" s="97">
        <v>3629.8</v>
      </c>
      <c r="G13" s="97">
        <v>1276.9</v>
      </c>
      <c r="H13" s="97">
        <v>347.9</v>
      </c>
      <c r="I13" s="113">
        <f t="shared" si="1"/>
        <v>2005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8">
        <v>0</v>
      </c>
      <c r="D14" s="97">
        <v>0</v>
      </c>
      <c r="E14" s="113">
        <f t="shared" si="0"/>
        <v>0</v>
      </c>
      <c r="F14" s="97">
        <v>5858.1</v>
      </c>
      <c r="G14" s="97">
        <v>109.6</v>
      </c>
      <c r="H14" s="97">
        <v>800.1</v>
      </c>
      <c r="I14" s="113">
        <f t="shared" si="1"/>
        <v>4948.4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8">
        <v>0</v>
      </c>
      <c r="D15" s="97">
        <v>0</v>
      </c>
      <c r="E15" s="113">
        <f t="shared" si="0"/>
        <v>0</v>
      </c>
      <c r="F15" s="97">
        <v>8409.9</v>
      </c>
      <c r="G15" s="97">
        <v>154</v>
      </c>
      <c r="H15" s="97">
        <v>1484.3</v>
      </c>
      <c r="I15" s="113">
        <f t="shared" si="1"/>
        <v>6771.599999999999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8">
        <v>0</v>
      </c>
      <c r="D16" s="97">
        <v>0</v>
      </c>
      <c r="E16" s="113">
        <f t="shared" si="0"/>
        <v>0</v>
      </c>
      <c r="F16" s="97">
        <v>3200.3</v>
      </c>
      <c r="G16" s="97">
        <v>43.9</v>
      </c>
      <c r="H16" s="97">
        <v>494.1</v>
      </c>
      <c r="I16" s="113">
        <f t="shared" si="1"/>
        <v>2662.3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8">
        <v>0</v>
      </c>
      <c r="D17" s="130">
        <v>0</v>
      </c>
      <c r="E17" s="113">
        <f t="shared" si="0"/>
        <v>0</v>
      </c>
      <c r="F17" s="97">
        <v>3767.4</v>
      </c>
      <c r="G17" s="97">
        <v>109.7</v>
      </c>
      <c r="H17" s="97">
        <v>575.8</v>
      </c>
      <c r="I17" s="113">
        <f t="shared" si="1"/>
        <v>3081.9000000000005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2" t="s">
        <v>65</v>
      </c>
      <c r="B30" s="172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57750.600000000006</v>
      </c>
      <c r="G30" s="101">
        <f t="shared" si="4"/>
        <v>6392.7</v>
      </c>
      <c r="H30" s="101">
        <f t="shared" si="4"/>
        <v>8041.400000000001</v>
      </c>
      <c r="I30" s="101">
        <f t="shared" si="4"/>
        <v>43316.5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7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3" t="s">
        <v>3</v>
      </c>
      <c r="B3" s="180" t="s">
        <v>102</v>
      </c>
      <c r="C3" s="22" t="s">
        <v>121</v>
      </c>
      <c r="D3" s="21"/>
      <c r="E3" s="21"/>
      <c r="F3" s="26" t="s">
        <v>205</v>
      </c>
      <c r="G3" s="26" t="s">
        <v>206</v>
      </c>
      <c r="H3" s="26" t="s">
        <v>204</v>
      </c>
      <c r="I3" s="54" t="s">
        <v>133</v>
      </c>
      <c r="J3" s="54" t="s">
        <v>24</v>
      </c>
      <c r="K3" s="174" t="s">
        <v>15</v>
      </c>
      <c r="L3" s="174" t="s">
        <v>63</v>
      </c>
      <c r="M3" s="6" t="s">
        <v>6</v>
      </c>
    </row>
    <row r="4" spans="1:13" s="10" customFormat="1" ht="56.25" customHeight="1">
      <c r="A4" s="173"/>
      <c r="B4" s="18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6"/>
      <c r="L4" s="176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4111.1</v>
      </c>
      <c r="G6" s="97">
        <v>109.7</v>
      </c>
      <c r="H6" s="97">
        <v>625</v>
      </c>
      <c r="I6" s="97">
        <f aca="true" t="shared" si="0" ref="I6:I17">F6-G6-H6</f>
        <v>3376.4000000000005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189</v>
      </c>
      <c r="C7" s="130">
        <v>0</v>
      </c>
      <c r="D7" s="131"/>
      <c r="E7" s="131"/>
      <c r="F7" s="97">
        <v>2949</v>
      </c>
      <c r="G7" s="97">
        <v>43.9</v>
      </c>
      <c r="H7" s="97">
        <v>426.6</v>
      </c>
      <c r="I7" s="97">
        <f t="shared" si="0"/>
        <v>2478.5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2564.3</v>
      </c>
      <c r="G8" s="97">
        <v>43.9</v>
      </c>
      <c r="H8" s="97">
        <v>388.8</v>
      </c>
      <c r="I8" s="97">
        <f t="shared" si="0"/>
        <v>2131.6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3369.3</v>
      </c>
      <c r="G9" s="97">
        <v>786.4</v>
      </c>
      <c r="H9" s="97">
        <v>394.3</v>
      </c>
      <c r="I9" s="97">
        <f t="shared" si="0"/>
        <v>2188.6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12864.3</v>
      </c>
      <c r="G10" s="97">
        <v>3495.4</v>
      </c>
      <c r="H10" s="97">
        <v>1348</v>
      </c>
      <c r="I10" s="97">
        <f t="shared" si="0"/>
        <v>8020.9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3579.2</v>
      </c>
      <c r="G11" s="97">
        <v>109.6</v>
      </c>
      <c r="H11" s="97">
        <v>637</v>
      </c>
      <c r="I11" s="97">
        <f t="shared" si="0"/>
        <v>2832.6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178</v>
      </c>
      <c r="C12" s="130">
        <v>0</v>
      </c>
      <c r="D12" s="131"/>
      <c r="E12" s="131"/>
      <c r="F12" s="97">
        <v>3447.9</v>
      </c>
      <c r="G12" s="97">
        <v>109.7</v>
      </c>
      <c r="H12" s="97">
        <v>519.5</v>
      </c>
      <c r="I12" s="97">
        <f t="shared" si="0"/>
        <v>2818.7000000000003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3629.8</v>
      </c>
      <c r="G13" s="97">
        <v>1276.9</v>
      </c>
      <c r="H13" s="97">
        <v>347.9</v>
      </c>
      <c r="I13" s="97">
        <f t="shared" si="0"/>
        <v>2005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5858.1</v>
      </c>
      <c r="G14" s="97">
        <v>109.6</v>
      </c>
      <c r="H14" s="97">
        <v>800.1</v>
      </c>
      <c r="I14" s="97">
        <f t="shared" si="0"/>
        <v>4948.4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8409.9</v>
      </c>
      <c r="G15" s="97">
        <v>154</v>
      </c>
      <c r="H15" s="97">
        <v>1484.3</v>
      </c>
      <c r="I15" s="97">
        <f t="shared" si="0"/>
        <v>6771.599999999999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3200.3</v>
      </c>
      <c r="G16" s="97">
        <v>43.9</v>
      </c>
      <c r="H16" s="97">
        <v>494.1</v>
      </c>
      <c r="I16" s="97">
        <f t="shared" si="0"/>
        <v>2662.3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3767.4</v>
      </c>
      <c r="G17" s="97">
        <v>109.7</v>
      </c>
      <c r="H17" s="97">
        <v>575.8</v>
      </c>
      <c r="I17" s="97">
        <f t="shared" si="0"/>
        <v>3081.9000000000005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2" t="s">
        <v>65</v>
      </c>
      <c r="B30" s="172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57750.600000000006</v>
      </c>
      <c r="G30" s="93">
        <f t="shared" si="3"/>
        <v>6392.7</v>
      </c>
      <c r="H30" s="93">
        <f>SUM(H6:H29)</f>
        <v>8041.400000000001</v>
      </c>
      <c r="I30" s="93">
        <f t="shared" si="3"/>
        <v>43316.5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2009-07-20T07:49:26Z</cp:lastPrinted>
  <dcterms:created xsi:type="dcterms:W3CDTF">2007-07-17T04:31:37Z</dcterms:created>
  <dcterms:modified xsi:type="dcterms:W3CDTF">2010-03-31T12:03:48Z</dcterms:modified>
  <cp:category/>
  <cp:version/>
  <cp:contentType/>
  <cp:contentStatus/>
</cp:coreProperties>
</file>