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<sst xmlns="http://schemas.openxmlformats.org/spreadsheetml/2006/main" count="637" uniqueCount="227">
  <si>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</si>
  <si>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</si>
  <si>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</si>
  <si>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</si>
  <si>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</si>
  <si>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</si>
  <si>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</si>
  <si>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</si>
  <si>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</si>
  <si>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</si>
  <si>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</si>
  <si>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</si>
  <si>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</si>
  <si>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</si>
  <si>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</si>
  <si>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</si>
  <si>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</si>
  <si>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</si>
  <si>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</si>
  <si>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</si>
  <si>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</si>
  <si>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</si>
  <si>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</si>
  <si>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</si>
  <si>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</si>
  <si>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</si>
  <si>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</si>
  <si>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</si>
  <si>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</si>
  <si>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</si>
  <si>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</si>
  <si>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</si>
  <si>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</si>
  <si>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</si>
  <si>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</si>
  <si>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</si>
  <si>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</si>
  <si>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</si>
  <si>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</si>
  <si>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</si>
  <si>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</si>
  <si>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</si>
  <si>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</si>
  <si>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</si>
  <si>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</si>
  <si>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</si>
  <si>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</si>
  <si>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</si>
  <si>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</si>
  <si>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</si>
  <si>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</si>
  <si>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</si>
  <si>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</si>
  <si>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</si>
  <si>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</si>
  <si>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</si>
  <si>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</si>
  <si>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</si>
  <si>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</si>
  <si>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</si>
  <si>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</si>
  <si>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</si>
  <si>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</si>
  <si>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</si>
  <si>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</si>
  <si>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</si>
  <si>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</si>
  <si>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</si>
  <si>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</si>
  <si>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</si>
  <si>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</si>
  <si>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</si>
  <si>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</si>
  <si>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</si>
  <si>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</si>
  <si>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</si>
  <si>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</si>
  <si>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</si>
  <si>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</si>
  <si>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</si>
  <si>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</si>
  <si>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</si>
  <si>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</si>
  <si>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</si>
  <si>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</si>
  <si>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</si>
  <si>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</si>
  <si>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</si>
  <si>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</si>
  <si>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</si>
  <si>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</si>
  <si>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</si>
  <si>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</si>
  <si>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</si>
  <si>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</si>
  <si>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</si>
  <si>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</si>
  <si>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</si>
  <si>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</si>
  <si>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</si>
  <si>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</si>
  <si>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</si>
  <si>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</si>
  <si>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</si>
  <si>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</si>
  <si>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</si>
  <si>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</si>
  <si>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</si>
  <si>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</si>
  <si>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</si>
  <si>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</si>
  <si>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</si>
  <si>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</si>
  <si>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</si>
  <si>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</si>
  <si>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</si>
  <si>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</si>
  <si>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</si>
  <si>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</si>
  <si>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</si>
  <si>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</si>
  <si>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</si>
  <si>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</si>
  <si>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</si>
  <si>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</si>
  <si>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</si>
  <si>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</si>
  <si>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</si>
  <si>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</si>
  <si>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</si>
  <si>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</si>
  <si>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</si>
  <si>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</si>
  <si>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</si>
  <si>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</si>
  <si>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</si>
  <si>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</si>
  <si>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</si>
  <si>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</si>
  <si>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</si>
  <si>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</si>
  <si>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</si>
  <si>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</si>
  <si>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</si>
  <si>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</si>
  <si>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</si>
  <si>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</si>
  <si>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</si>
  <si>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</si>
  <si>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</si>
  <si>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</si>
  <si>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</si>
  <si>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</si>
  <si>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</si>
  <si>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</si>
  <si>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</si>
  <si>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</si>
  <si>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</si>
  <si>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</si>
  <si>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</si>
  <si>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</si>
  <si>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</si>
  <si>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</si>
  <si>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</si>
  <si>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</si>
  <si>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</si>
  <si>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</si>
  <si>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</si>
  <si>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</si>
  <si>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</si>
  <si>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</si>
  <si>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</si>
  <si>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</si>
  <si>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</si>
  <si>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</si>
  <si>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</si>
  <si>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</si>
  <si>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</si>
  <si>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</si>
  <si>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</si>
  <si>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</si>
  <si>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</si>
  <si>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</si>
  <si>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</si>
  <si>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</si>
  <si>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</si>
  <si>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</si>
  <si>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</si>
  <si>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</si>
  <si>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</si>
  <si>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</si>
  <si>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</si>
  <si>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</si>
  <si>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</si>
  <si>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</si>
  <si>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</si>
  <si>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</si>
  <si>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</si>
  <si>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</si>
  <si>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</si>
  <si>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</si>
  <si>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</si>
  <si>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</si>
  <si>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</si>
  <si>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</si>
  <si>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</si>
  <si>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</si>
  <si>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</si>
  <si>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</si>
  <si>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</si>
  <si>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</si>
  <si>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</si>
  <si>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</si>
  <si>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</si>
  <si>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</si>
  <si>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</si>
  <si>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</si>
  <si>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</si>
  <si>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</si>
  <si>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</si>
  <si>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</si>
  <si>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</si>
  <si>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Прогноз поступления доходов в бюджет  поселений  на 2009 год</t>
  </si>
  <si>
    <t>Кредиторская задолженность на 01.12.2009</t>
  </si>
  <si>
    <t>Недоимка по местным налогам на 01.01.2010</t>
  </si>
  <si>
    <t>Кредиторская задолженность на 01.01.2010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</si>
  <si>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01.01.2010г.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</si>
</sst>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7" sqref="E17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96">
        <v>0</v>
      </c>
      <c r="D6" s="104">
        <v>0</v>
      </c>
      <c r="E6" s="104">
        <v>0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</v>
      </c>
      <c r="N6" s="165">
        <v>0.75</v>
      </c>
      <c r="O6" s="165">
        <v>0.75</v>
      </c>
      <c r="P6" s="165">
        <v>0.75</v>
      </c>
      <c r="Q6" s="165">
        <v>0.624</v>
      </c>
      <c r="R6" s="165">
        <v>1</v>
      </c>
      <c r="S6" s="165">
        <f aca="true" t="shared" si="0" ref="S6:S17">SUM(C6:R6)</f>
        <v>10.474</v>
      </c>
      <c r="T6" s="168"/>
    </row>
    <row r="7" spans="1:20" ht="18.75" customHeight="1">
      <c r="A7" s="87">
        <v>2</v>
      </c>
      <c r="B7" s="91" t="s">
        <v>173</v>
      </c>
      <c r="C7" s="96">
        <v>0</v>
      </c>
      <c r="D7" s="104">
        <v>0</v>
      </c>
      <c r="E7" s="104">
        <v>0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0.75</v>
      </c>
      <c r="N7" s="165">
        <v>0.75</v>
      </c>
      <c r="O7" s="165">
        <v>0.75</v>
      </c>
      <c r="P7" s="165">
        <v>0.75</v>
      </c>
      <c r="Q7" s="165">
        <v>1.2</v>
      </c>
      <c r="R7" s="165">
        <v>1</v>
      </c>
      <c r="S7" s="165">
        <f t="shared" si="0"/>
        <v>11.799999999999999</v>
      </c>
      <c r="T7" s="168"/>
    </row>
    <row r="8" spans="1:20" ht="18.75" customHeight="1">
      <c r="A8" s="87">
        <v>3</v>
      </c>
      <c r="B8" s="91" t="s">
        <v>174</v>
      </c>
      <c r="C8" s="96">
        <v>0</v>
      </c>
      <c r="D8" s="104">
        <v>0</v>
      </c>
      <c r="E8" s="104">
        <v>0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0.75</v>
      </c>
      <c r="N8" s="165">
        <v>0.75</v>
      </c>
      <c r="O8" s="165">
        <v>0.75</v>
      </c>
      <c r="P8" s="165">
        <v>0.75</v>
      </c>
      <c r="Q8" s="165">
        <v>0.864</v>
      </c>
      <c r="R8" s="165">
        <v>1</v>
      </c>
      <c r="S8" s="165">
        <f t="shared" si="0"/>
        <v>11.464</v>
      </c>
      <c r="T8" s="168"/>
    </row>
    <row r="9" spans="1:20" ht="17.25" customHeight="1">
      <c r="A9" s="87">
        <v>4</v>
      </c>
      <c r="B9" s="91" t="s">
        <v>175</v>
      </c>
      <c r="C9" s="96">
        <v>0</v>
      </c>
      <c r="D9" s="104">
        <v>0</v>
      </c>
      <c r="E9" s="104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0.75</v>
      </c>
      <c r="N9" s="165">
        <v>0.75</v>
      </c>
      <c r="O9" s="165">
        <v>0.75</v>
      </c>
      <c r="P9" s="165">
        <v>0.75</v>
      </c>
      <c r="Q9" s="165">
        <v>1.2</v>
      </c>
      <c r="R9" s="165">
        <v>1</v>
      </c>
      <c r="S9" s="165">
        <f t="shared" si="0"/>
        <v>11.799999999999999</v>
      </c>
      <c r="T9" s="168"/>
    </row>
    <row r="10" spans="1:20" ht="18.75" customHeight="1">
      <c r="A10" s="87">
        <v>5</v>
      </c>
      <c r="B10" s="91" t="s">
        <v>176</v>
      </c>
      <c r="C10" s="96">
        <v>0.844</v>
      </c>
      <c r="D10" s="104">
        <v>0</v>
      </c>
      <c r="E10" s="104">
        <v>0.494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0.75</v>
      </c>
      <c r="N10" s="165">
        <v>0.75</v>
      </c>
      <c r="O10" s="165">
        <v>0.75</v>
      </c>
      <c r="P10" s="165">
        <v>0.75</v>
      </c>
      <c r="Q10" s="165">
        <v>1.2</v>
      </c>
      <c r="R10" s="165">
        <v>1</v>
      </c>
      <c r="S10" s="165">
        <f t="shared" si="0"/>
        <v>13.138</v>
      </c>
      <c r="T10" s="168"/>
    </row>
    <row r="11" spans="1:20" ht="16.5" customHeight="1">
      <c r="A11" s="87">
        <v>6</v>
      </c>
      <c r="B11" s="91" t="s">
        <v>177</v>
      </c>
      <c r="C11" s="96">
        <v>0</v>
      </c>
      <c r="D11" s="104">
        <v>0</v>
      </c>
      <c r="E11" s="104">
        <v>0.167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</v>
      </c>
      <c r="N11" s="165">
        <v>0.75</v>
      </c>
      <c r="O11" s="165">
        <v>0.75</v>
      </c>
      <c r="P11" s="165">
        <v>0.75</v>
      </c>
      <c r="Q11" s="165">
        <v>0.168</v>
      </c>
      <c r="R11" s="165">
        <v>1</v>
      </c>
      <c r="S11" s="165">
        <f t="shared" si="0"/>
        <v>10.184999999999999</v>
      </c>
      <c r="T11" s="168"/>
    </row>
    <row r="12" spans="1:20" ht="17.25" customHeight="1">
      <c r="A12" s="87">
        <v>7</v>
      </c>
      <c r="B12" s="91" t="s">
        <v>178</v>
      </c>
      <c r="C12" s="96">
        <v>0</v>
      </c>
      <c r="D12" s="104">
        <v>0.259</v>
      </c>
      <c r="E12" s="104">
        <v>0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0.75</v>
      </c>
      <c r="N12" s="165">
        <v>0.75</v>
      </c>
      <c r="O12" s="165">
        <v>0.75</v>
      </c>
      <c r="P12" s="165">
        <v>0.75</v>
      </c>
      <c r="Q12" s="165">
        <v>1.2</v>
      </c>
      <c r="R12" s="165">
        <v>0.997</v>
      </c>
      <c r="S12" s="165">
        <f t="shared" si="0"/>
        <v>12.056</v>
      </c>
      <c r="T12" s="168"/>
    </row>
    <row r="13" spans="1:20" ht="15.75" customHeight="1">
      <c r="A13" s="87">
        <v>8</v>
      </c>
      <c r="B13" s="91" t="s">
        <v>185</v>
      </c>
      <c r="C13" s="96">
        <v>0</v>
      </c>
      <c r="D13" s="104">
        <v>0</v>
      </c>
      <c r="E13" s="104">
        <v>0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0.75</v>
      </c>
      <c r="N13" s="165">
        <v>0.75</v>
      </c>
      <c r="O13" s="165">
        <v>0.75</v>
      </c>
      <c r="P13" s="165">
        <v>0.75</v>
      </c>
      <c r="Q13" s="165">
        <v>1.2</v>
      </c>
      <c r="R13" s="165">
        <v>1</v>
      </c>
      <c r="S13" s="165">
        <f t="shared" si="0"/>
        <v>11.799999999999999</v>
      </c>
      <c r="T13" s="168"/>
    </row>
    <row r="14" spans="1:20" ht="16.5" customHeight="1">
      <c r="A14" s="87">
        <v>9</v>
      </c>
      <c r="B14" s="91" t="s">
        <v>180</v>
      </c>
      <c r="C14" s="96">
        <v>0</v>
      </c>
      <c r="D14" s="104">
        <v>0</v>
      </c>
      <c r="E14" s="104">
        <v>0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0.75</v>
      </c>
      <c r="N14" s="165">
        <v>0.75</v>
      </c>
      <c r="O14" s="165">
        <v>0.75</v>
      </c>
      <c r="P14" s="165">
        <v>0.75</v>
      </c>
      <c r="Q14" s="165">
        <v>1.2</v>
      </c>
      <c r="R14" s="165">
        <v>0.993</v>
      </c>
      <c r="S14" s="165">
        <f t="shared" si="0"/>
        <v>11.793</v>
      </c>
      <c r="T14" s="168"/>
    </row>
    <row r="15" spans="1:20" ht="16.5" customHeight="1">
      <c r="A15" s="87">
        <v>10</v>
      </c>
      <c r="B15" s="91" t="s">
        <v>181</v>
      </c>
      <c r="C15" s="96">
        <v>0</v>
      </c>
      <c r="D15" s="104">
        <v>0.308</v>
      </c>
      <c r="E15" s="104">
        <v>0.561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0.75</v>
      </c>
      <c r="N15" s="165">
        <v>0.75</v>
      </c>
      <c r="O15" s="165">
        <v>0.75</v>
      </c>
      <c r="P15" s="165">
        <v>0.75</v>
      </c>
      <c r="Q15" s="165">
        <v>1.2</v>
      </c>
      <c r="R15" s="165">
        <v>1</v>
      </c>
      <c r="S15" s="165">
        <f t="shared" si="0"/>
        <v>12.669</v>
      </c>
      <c r="T15" s="168"/>
    </row>
    <row r="16" spans="1:20" ht="16.5" customHeight="1">
      <c r="A16" s="87">
        <v>11</v>
      </c>
      <c r="B16" s="91" t="s">
        <v>182</v>
      </c>
      <c r="C16" s="96">
        <v>0</v>
      </c>
      <c r="D16" s="104">
        <v>0.099</v>
      </c>
      <c r="E16" s="104">
        <v>0.237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1.2</v>
      </c>
      <c r="R16" s="165">
        <v>1</v>
      </c>
      <c r="S16" s="165">
        <f t="shared" si="0"/>
        <v>12.136</v>
      </c>
      <c r="T16" s="168"/>
    </row>
    <row r="17" spans="1:20" ht="17.25" customHeight="1">
      <c r="A17" s="87">
        <v>12</v>
      </c>
      <c r="B17" s="91" t="s">
        <v>183</v>
      </c>
      <c r="C17" s="96">
        <v>0</v>
      </c>
      <c r="D17" s="104">
        <v>0</v>
      </c>
      <c r="E17" s="104">
        <v>0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0.75</v>
      </c>
      <c r="N17" s="165">
        <v>0.75</v>
      </c>
      <c r="O17" s="165">
        <v>0.75</v>
      </c>
      <c r="P17" s="165">
        <v>0.75</v>
      </c>
      <c r="Q17" s="165">
        <v>1.2</v>
      </c>
      <c r="R17" s="165">
        <v>1</v>
      </c>
      <c r="S17" s="165">
        <f t="shared" si="0"/>
        <v>11.799999999999999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" sqref="E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102</v>
      </c>
      <c r="C3" s="22" t="s">
        <v>123</v>
      </c>
      <c r="D3" s="26" t="s">
        <v>204</v>
      </c>
      <c r="E3" s="26" t="s">
        <v>202</v>
      </c>
      <c r="F3" s="26" t="s">
        <v>203</v>
      </c>
      <c r="G3" s="54" t="s">
        <v>133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10989.8</v>
      </c>
      <c r="E6" s="97">
        <v>109.7</v>
      </c>
      <c r="F6" s="97">
        <v>7318.6</v>
      </c>
      <c r="G6" s="97">
        <f>D6-E6-F6</f>
        <v>3561.499999999998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4379.6</v>
      </c>
      <c r="E7" s="97">
        <v>43.9</v>
      </c>
      <c r="F7" s="97">
        <v>1509.4</v>
      </c>
      <c r="G7" s="97">
        <f aca="true" t="shared" si="2" ref="G7:G17">D7-E7-F7</f>
        <v>2826.3000000000006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4162</v>
      </c>
      <c r="E8" s="97">
        <v>43.9</v>
      </c>
      <c r="F8" s="97">
        <v>1419.5</v>
      </c>
      <c r="G8" s="97">
        <f t="shared" si="2"/>
        <v>2698.6000000000004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4761</v>
      </c>
      <c r="E9" s="97">
        <v>786.4</v>
      </c>
      <c r="F9" s="97">
        <v>1400.8</v>
      </c>
      <c r="G9" s="97">
        <f t="shared" si="2"/>
        <v>2573.8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24518.8</v>
      </c>
      <c r="E10" s="97">
        <v>0.7</v>
      </c>
      <c r="F10" s="97">
        <v>11267</v>
      </c>
      <c r="G10" s="97">
        <f t="shared" si="2"/>
        <v>13251.099999999999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3541.3</v>
      </c>
      <c r="E11" s="97">
        <v>109.6</v>
      </c>
      <c r="F11" s="97">
        <v>317.1</v>
      </c>
      <c r="G11" s="97">
        <f t="shared" si="2"/>
        <v>3114.6000000000004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8482.5</v>
      </c>
      <c r="E12" s="97">
        <v>109.6</v>
      </c>
      <c r="F12" s="97">
        <v>4527</v>
      </c>
      <c r="G12" s="97">
        <f t="shared" si="2"/>
        <v>3845.8999999999996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3944.5</v>
      </c>
      <c r="E13" s="97">
        <v>43.9</v>
      </c>
      <c r="F13" s="97">
        <v>1230.3</v>
      </c>
      <c r="G13" s="97">
        <f t="shared" si="2"/>
        <v>2670.3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7392.5</v>
      </c>
      <c r="E14" s="97">
        <v>109.6</v>
      </c>
      <c r="F14" s="97">
        <v>1493.9</v>
      </c>
      <c r="G14" s="97">
        <f t="shared" si="2"/>
        <v>5789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9042.7</v>
      </c>
      <c r="E15" s="97">
        <v>154</v>
      </c>
      <c r="F15" s="97">
        <v>1613.5</v>
      </c>
      <c r="G15" s="97">
        <f t="shared" si="2"/>
        <v>7275.200000000001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3734.2</v>
      </c>
      <c r="E16" s="97">
        <v>43.9</v>
      </c>
      <c r="F16" s="97">
        <v>470.1</v>
      </c>
      <c r="G16" s="97">
        <f t="shared" si="2"/>
        <v>3220.2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4794.6</v>
      </c>
      <c r="E17" s="97">
        <v>109.7</v>
      </c>
      <c r="F17" s="97">
        <v>968.1</v>
      </c>
      <c r="G17" s="97">
        <f t="shared" si="2"/>
        <v>3716.8000000000006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89743.5</v>
      </c>
      <c r="E30" s="93">
        <f>SUM(E6:E29)</f>
        <v>1664.9</v>
      </c>
      <c r="F30" s="93">
        <f>SUM(F6:F29)</f>
        <v>33535.299999999996</v>
      </c>
      <c r="G30" s="93">
        <f>SUM(G6:G29)</f>
        <v>54543.3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102</v>
      </c>
      <c r="C3" s="22" t="s">
        <v>124</v>
      </c>
      <c r="D3" s="26" t="s">
        <v>206</v>
      </c>
      <c r="E3" s="26" t="s">
        <v>207</v>
      </c>
      <c r="F3" s="23" t="s">
        <v>125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1127.6</v>
      </c>
      <c r="E6" s="97">
        <v>24</v>
      </c>
      <c r="F6" s="97">
        <f>D6+E6</f>
        <v>1151.6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440</v>
      </c>
      <c r="E7" s="97">
        <v>632</v>
      </c>
      <c r="F7" s="97">
        <f aca="true" t="shared" si="1" ref="F7:F17">D7+E7</f>
        <v>1072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393.1</v>
      </c>
      <c r="E8" s="97">
        <v>698.5</v>
      </c>
      <c r="F8" s="97">
        <f t="shared" si="1"/>
        <v>1091.6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346.7</v>
      </c>
      <c r="E9" s="97">
        <v>349</v>
      </c>
      <c r="F9" s="97">
        <f t="shared" si="1"/>
        <v>695.7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6474</v>
      </c>
      <c r="E10" s="97">
        <v>1212.2</v>
      </c>
      <c r="F10" s="97">
        <f t="shared" si="1"/>
        <v>7686.2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586</v>
      </c>
      <c r="E11" s="97">
        <v>49.5</v>
      </c>
      <c r="F11" s="97">
        <f t="shared" si="1"/>
        <v>635.5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737.9</v>
      </c>
      <c r="E12" s="97">
        <v>554.7</v>
      </c>
      <c r="F12" s="97">
        <f t="shared" si="1"/>
        <v>1292.6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7">
        <v>548.2</v>
      </c>
      <c r="E13" s="97">
        <v>720.5</v>
      </c>
      <c r="F13" s="97">
        <f t="shared" si="1"/>
        <v>1268.7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1266</v>
      </c>
      <c r="E14" s="97">
        <v>750.3</v>
      </c>
      <c r="F14" s="97">
        <f t="shared" si="1"/>
        <v>2016.3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915.5</v>
      </c>
      <c r="E15" s="97">
        <v>632</v>
      </c>
      <c r="F15" s="97">
        <f t="shared" si="1"/>
        <v>1547.5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778.3</v>
      </c>
      <c r="E16" s="97">
        <v>356</v>
      </c>
      <c r="F16" s="97">
        <f t="shared" si="1"/>
        <v>1134.3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901.4</v>
      </c>
      <c r="E17" s="97">
        <v>450.9</v>
      </c>
      <c r="F17" s="97">
        <f t="shared" si="1"/>
        <v>1352.3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14514.699999999999</v>
      </c>
      <c r="E30" s="93">
        <f>SUM(E6:E29)</f>
        <v>6429.599999999999</v>
      </c>
      <c r="F30" s="93">
        <f>SUM(F6:F29)</f>
        <v>20944.3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H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T7" sqref="T7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147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36.25" customHeight="1">
      <c r="A4" s="171" t="s">
        <v>9</v>
      </c>
      <c r="B4" s="178" t="s">
        <v>102</v>
      </c>
      <c r="C4" s="5" t="s">
        <v>193</v>
      </c>
      <c r="D4" s="5" t="s">
        <v>223</v>
      </c>
      <c r="E4" s="26" t="s">
        <v>31</v>
      </c>
      <c r="F4" s="26" t="s">
        <v>199</v>
      </c>
      <c r="G4" s="26" t="s">
        <v>208</v>
      </c>
      <c r="H4" s="54" t="s">
        <v>134</v>
      </c>
      <c r="I4" s="26" t="s">
        <v>209</v>
      </c>
      <c r="J4" s="26" t="s">
        <v>210</v>
      </c>
      <c r="K4" s="5" t="s">
        <v>211</v>
      </c>
      <c r="L4" s="6" t="s">
        <v>135</v>
      </c>
      <c r="M4" s="26" t="s">
        <v>204</v>
      </c>
      <c r="N4" s="26" t="s">
        <v>212</v>
      </c>
      <c r="O4" s="26" t="s">
        <v>213</v>
      </c>
      <c r="P4" s="23" t="s">
        <v>148</v>
      </c>
      <c r="Q4" s="5" t="s">
        <v>60</v>
      </c>
      <c r="R4" s="172" t="s">
        <v>4</v>
      </c>
      <c r="S4" s="172" t="s">
        <v>10</v>
      </c>
      <c r="T4" s="6" t="s">
        <v>6</v>
      </c>
    </row>
    <row r="5" spans="1:20" s="10" customFormat="1" ht="10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1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11197.8</v>
      </c>
      <c r="G7" s="97">
        <v>7551.2</v>
      </c>
      <c r="H7" s="99">
        <f>F7-G7</f>
        <v>3646.5999999999995</v>
      </c>
      <c r="I7" s="93">
        <v>0.4</v>
      </c>
      <c r="J7" s="93">
        <v>0.4</v>
      </c>
      <c r="K7" s="97">
        <f>I7-J7</f>
        <v>0</v>
      </c>
      <c r="L7" s="130">
        <f>H7-K7</f>
        <v>3646.5999999999995</v>
      </c>
      <c r="M7" s="97">
        <v>10989.8</v>
      </c>
      <c r="N7" s="97">
        <v>109.7</v>
      </c>
      <c r="O7" s="97">
        <v>7318.6</v>
      </c>
      <c r="P7" s="97">
        <f>M7-N7-O7</f>
        <v>3561.499999999998</v>
      </c>
      <c r="Q7" s="94">
        <f>L7/P7*100</f>
        <v>102.38944265056861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4464.6</v>
      </c>
      <c r="G8" s="97">
        <v>1684.5</v>
      </c>
      <c r="H8" s="99">
        <f aca="true" t="shared" si="2" ref="H8:H18">F8-G8</f>
        <v>2780.1000000000004</v>
      </c>
      <c r="I8" s="93">
        <v>64.6</v>
      </c>
      <c r="J8" s="93">
        <v>4</v>
      </c>
      <c r="K8" s="97">
        <f aca="true" t="shared" si="3" ref="K8:K18">I8-J8</f>
        <v>60.599999999999994</v>
      </c>
      <c r="L8" s="130">
        <f aca="true" t="shared" si="4" ref="L8:L31">H8-K8</f>
        <v>2719.5000000000005</v>
      </c>
      <c r="M8" s="97">
        <v>4379.6</v>
      </c>
      <c r="N8" s="97">
        <v>43.9</v>
      </c>
      <c r="O8" s="97">
        <v>1509.4</v>
      </c>
      <c r="P8" s="97">
        <f aca="true" t="shared" si="5" ref="P8:P18">M8-N8-O8</f>
        <v>2826.3000000000006</v>
      </c>
      <c r="Q8" s="94">
        <f aca="true" t="shared" si="6" ref="Q8:Q18">L8/P8*100</f>
        <v>96.22120793970915</v>
      </c>
      <c r="R8" s="95">
        <v>1</v>
      </c>
      <c r="S8" s="96">
        <v>0.75</v>
      </c>
      <c r="T8" s="96">
        <f t="shared" si="0"/>
        <v>0.75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4379</v>
      </c>
      <c r="G9" s="97">
        <v>1643.7</v>
      </c>
      <c r="H9" s="99">
        <f t="shared" si="2"/>
        <v>2735.3</v>
      </c>
      <c r="I9" s="93">
        <v>88.1</v>
      </c>
      <c r="J9" s="93">
        <v>0</v>
      </c>
      <c r="K9" s="97">
        <f t="shared" si="3"/>
        <v>88.1</v>
      </c>
      <c r="L9" s="130">
        <f t="shared" si="4"/>
        <v>2647.2000000000003</v>
      </c>
      <c r="M9" s="97">
        <v>4162</v>
      </c>
      <c r="N9" s="97">
        <v>43.9</v>
      </c>
      <c r="O9" s="97">
        <v>1419.5</v>
      </c>
      <c r="P9" s="97">
        <f t="shared" si="5"/>
        <v>2698.6000000000004</v>
      </c>
      <c r="Q9" s="94">
        <f t="shared" si="6"/>
        <v>98.09530867857407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4791</v>
      </c>
      <c r="G10" s="97">
        <v>2326.6</v>
      </c>
      <c r="H10" s="99">
        <f t="shared" si="2"/>
        <v>2464.4</v>
      </c>
      <c r="I10" s="93">
        <v>796.5</v>
      </c>
      <c r="J10" s="93">
        <v>742.4</v>
      </c>
      <c r="K10" s="97">
        <f t="shared" si="3"/>
        <v>54.10000000000002</v>
      </c>
      <c r="L10" s="130">
        <f t="shared" si="4"/>
        <v>2410.3</v>
      </c>
      <c r="M10" s="97">
        <v>4761</v>
      </c>
      <c r="N10" s="97">
        <v>786.4</v>
      </c>
      <c r="O10" s="97">
        <v>1400.8</v>
      </c>
      <c r="P10" s="97">
        <f t="shared" si="5"/>
        <v>2573.8</v>
      </c>
      <c r="Q10" s="94">
        <f t="shared" si="6"/>
        <v>93.64752506022224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24664.1</v>
      </c>
      <c r="G11" s="97">
        <v>11431.6</v>
      </c>
      <c r="H11" s="99">
        <f t="shared" si="2"/>
        <v>13232.499999999998</v>
      </c>
      <c r="I11" s="93">
        <v>190.3</v>
      </c>
      <c r="J11" s="93">
        <v>0</v>
      </c>
      <c r="K11" s="97">
        <f t="shared" si="3"/>
        <v>190.3</v>
      </c>
      <c r="L11" s="130">
        <f t="shared" si="4"/>
        <v>13042.199999999999</v>
      </c>
      <c r="M11" s="97">
        <v>24518.8</v>
      </c>
      <c r="N11" s="97">
        <v>0.7</v>
      </c>
      <c r="O11" s="97">
        <v>11267</v>
      </c>
      <c r="P11" s="97">
        <f t="shared" si="5"/>
        <v>13251.099999999999</v>
      </c>
      <c r="Q11" s="94">
        <f t="shared" si="6"/>
        <v>98.4235271034103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3848.3</v>
      </c>
      <c r="G12" s="97">
        <v>598.9</v>
      </c>
      <c r="H12" s="99">
        <f t="shared" si="2"/>
        <v>3249.4</v>
      </c>
      <c r="I12" s="93">
        <v>66.1</v>
      </c>
      <c r="J12" s="93">
        <v>7.2</v>
      </c>
      <c r="K12" s="97">
        <f t="shared" si="3"/>
        <v>58.89999999999999</v>
      </c>
      <c r="L12" s="130">
        <f t="shared" si="4"/>
        <v>3190.5</v>
      </c>
      <c r="M12" s="97">
        <v>3541.3</v>
      </c>
      <c r="N12" s="97">
        <v>109.6</v>
      </c>
      <c r="O12" s="97">
        <v>317.1</v>
      </c>
      <c r="P12" s="97">
        <f t="shared" si="5"/>
        <v>3114.6000000000004</v>
      </c>
      <c r="Q12" s="94">
        <f t="shared" si="6"/>
        <v>102.4369100366018</v>
      </c>
      <c r="R12" s="95">
        <v>0</v>
      </c>
      <c r="S12" s="96">
        <v>0.75</v>
      </c>
      <c r="T12" s="96">
        <f t="shared" si="0"/>
        <v>0</v>
      </c>
    </row>
    <row r="13" spans="1:20" ht="18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8591.3</v>
      </c>
      <c r="G13" s="97">
        <v>4817</v>
      </c>
      <c r="H13" s="99">
        <f t="shared" si="2"/>
        <v>3774.2999999999993</v>
      </c>
      <c r="I13" s="93">
        <v>3153.2</v>
      </c>
      <c r="J13" s="93">
        <v>2769.1</v>
      </c>
      <c r="K13" s="97">
        <f t="shared" si="3"/>
        <v>384.0999999999999</v>
      </c>
      <c r="L13" s="130">
        <f t="shared" si="4"/>
        <v>3390.1999999999994</v>
      </c>
      <c r="M13" s="97">
        <v>8482.5</v>
      </c>
      <c r="N13" s="97">
        <v>109.6</v>
      </c>
      <c r="O13" s="97">
        <v>4527</v>
      </c>
      <c r="P13" s="97">
        <f t="shared" si="5"/>
        <v>3845.8999999999996</v>
      </c>
      <c r="Q13" s="94">
        <f t="shared" si="6"/>
        <v>88.15101796718582</v>
      </c>
      <c r="R13" s="95">
        <v>1</v>
      </c>
      <c r="S13" s="96">
        <v>0.75</v>
      </c>
      <c r="T13" s="96">
        <f t="shared" si="0"/>
        <v>0.75</v>
      </c>
    </row>
    <row r="14" spans="1:20" ht="18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3952.9</v>
      </c>
      <c r="G14" s="97">
        <v>1364.3</v>
      </c>
      <c r="H14" s="99">
        <f t="shared" si="2"/>
        <v>2588.6000000000004</v>
      </c>
      <c r="I14" s="93">
        <v>69.9</v>
      </c>
      <c r="J14" s="93">
        <v>5.1</v>
      </c>
      <c r="K14" s="97">
        <f t="shared" si="3"/>
        <v>64.80000000000001</v>
      </c>
      <c r="L14" s="130">
        <f t="shared" si="4"/>
        <v>2523.8</v>
      </c>
      <c r="M14" s="97">
        <v>3944.5</v>
      </c>
      <c r="N14" s="97">
        <v>43.9</v>
      </c>
      <c r="O14" s="97">
        <v>1230.3</v>
      </c>
      <c r="P14" s="97">
        <f t="shared" si="5"/>
        <v>2670.3</v>
      </c>
      <c r="Q14" s="94">
        <f t="shared" si="6"/>
        <v>94.5137250496199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7449.5</v>
      </c>
      <c r="G15" s="97">
        <v>1742.9</v>
      </c>
      <c r="H15" s="99">
        <f t="shared" si="2"/>
        <v>5706.6</v>
      </c>
      <c r="I15" s="93">
        <v>37.2</v>
      </c>
      <c r="J15" s="93">
        <v>7.6</v>
      </c>
      <c r="K15" s="97">
        <f t="shared" si="3"/>
        <v>29.6</v>
      </c>
      <c r="L15" s="130">
        <f t="shared" si="4"/>
        <v>5677</v>
      </c>
      <c r="M15" s="97">
        <v>7392.5</v>
      </c>
      <c r="N15" s="97">
        <v>109.6</v>
      </c>
      <c r="O15" s="97">
        <v>1493.9</v>
      </c>
      <c r="P15" s="97">
        <f t="shared" si="5"/>
        <v>5789</v>
      </c>
      <c r="Q15" s="94">
        <f t="shared" si="6"/>
        <v>98.0652962515115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9171.7</v>
      </c>
      <c r="G16" s="97">
        <v>1939.6</v>
      </c>
      <c r="H16" s="99">
        <f t="shared" si="2"/>
        <v>7232.1</v>
      </c>
      <c r="I16" s="93">
        <v>821.9</v>
      </c>
      <c r="J16" s="93">
        <v>15.7</v>
      </c>
      <c r="K16" s="97">
        <f t="shared" si="3"/>
        <v>806.1999999999999</v>
      </c>
      <c r="L16" s="130">
        <f t="shared" si="4"/>
        <v>6425.900000000001</v>
      </c>
      <c r="M16" s="97">
        <v>9042.7</v>
      </c>
      <c r="N16" s="97">
        <v>154</v>
      </c>
      <c r="O16" s="97">
        <v>1613.5</v>
      </c>
      <c r="P16" s="97">
        <f t="shared" si="5"/>
        <v>7275.200000000001</v>
      </c>
      <c r="Q16" s="94">
        <f t="shared" si="6"/>
        <v>88.32609412799648</v>
      </c>
      <c r="R16" s="95">
        <v>1</v>
      </c>
      <c r="S16" s="96">
        <v>0.75</v>
      </c>
      <c r="T16" s="96">
        <f t="shared" si="0"/>
        <v>0.75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3813.2</v>
      </c>
      <c r="G17" s="97">
        <v>628.7</v>
      </c>
      <c r="H17" s="99">
        <f t="shared" si="2"/>
        <v>3184.5</v>
      </c>
      <c r="I17" s="93">
        <v>226.1</v>
      </c>
      <c r="J17" s="93">
        <v>4</v>
      </c>
      <c r="K17" s="97">
        <f t="shared" si="3"/>
        <v>222.1</v>
      </c>
      <c r="L17" s="130">
        <f t="shared" si="4"/>
        <v>2962.4</v>
      </c>
      <c r="M17" s="97">
        <v>3734.2</v>
      </c>
      <c r="N17" s="97">
        <v>43.9</v>
      </c>
      <c r="O17" s="97">
        <v>470.1</v>
      </c>
      <c r="P17" s="97">
        <f t="shared" si="5"/>
        <v>3220.2</v>
      </c>
      <c r="Q17" s="94">
        <f t="shared" si="6"/>
        <v>91.99428606918826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4909.2</v>
      </c>
      <c r="G18" s="97">
        <v>1225.3</v>
      </c>
      <c r="H18" s="99">
        <f t="shared" si="2"/>
        <v>3683.8999999999996</v>
      </c>
      <c r="I18" s="93">
        <v>85.1</v>
      </c>
      <c r="J18" s="93">
        <v>9.7</v>
      </c>
      <c r="K18" s="97">
        <f t="shared" si="3"/>
        <v>75.39999999999999</v>
      </c>
      <c r="L18" s="130">
        <f t="shared" si="4"/>
        <v>3608.4999999999995</v>
      </c>
      <c r="M18" s="97">
        <v>4794.6</v>
      </c>
      <c r="N18" s="97">
        <v>109.7</v>
      </c>
      <c r="O18" s="97">
        <v>968.1</v>
      </c>
      <c r="P18" s="97">
        <f t="shared" si="5"/>
        <v>3716.8000000000006</v>
      </c>
      <c r="Q18" s="94">
        <f t="shared" si="6"/>
        <v>97.08620318553591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91232.59999999999</v>
      </c>
      <c r="G31" s="93">
        <f t="shared" si="7"/>
        <v>36954.3</v>
      </c>
      <c r="H31" s="101">
        <f t="shared" si="7"/>
        <v>54278.299999999996</v>
      </c>
      <c r="I31" s="93">
        <f t="shared" si="7"/>
        <v>5599.4</v>
      </c>
      <c r="J31" s="93">
        <f t="shared" si="7"/>
        <v>3565.1999999999994</v>
      </c>
      <c r="K31" s="93">
        <f t="shared" si="7"/>
        <v>2034.1999999999998</v>
      </c>
      <c r="L31" s="130">
        <f t="shared" si="4"/>
        <v>52244.1</v>
      </c>
      <c r="M31" s="93">
        <f t="shared" si="7"/>
        <v>89743.5</v>
      </c>
      <c r="N31" s="93">
        <f t="shared" si="7"/>
        <v>1664.9</v>
      </c>
      <c r="O31" s="93">
        <f t="shared" si="7"/>
        <v>33535.299999999996</v>
      </c>
      <c r="P31" s="93">
        <f t="shared" si="7"/>
        <v>54543.3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" sqref="I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102</v>
      </c>
      <c r="C3" s="22" t="s">
        <v>137</v>
      </c>
      <c r="D3" s="21"/>
      <c r="E3" s="21"/>
      <c r="F3" s="26" t="s">
        <v>214</v>
      </c>
      <c r="G3" s="26" t="s">
        <v>215</v>
      </c>
      <c r="H3" s="23" t="s">
        <v>149</v>
      </c>
      <c r="I3" s="5" t="s">
        <v>24</v>
      </c>
      <c r="J3" s="172" t="s">
        <v>191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4" t="s">
        <v>172</v>
      </c>
      <c r="C6" s="124">
        <v>-208</v>
      </c>
      <c r="D6" s="126"/>
      <c r="E6" s="126"/>
      <c r="F6" s="97">
        <v>1127.6</v>
      </c>
      <c r="G6" s="97">
        <v>24</v>
      </c>
      <c r="H6" s="126">
        <f>F6+G6</f>
        <v>1151.6</v>
      </c>
      <c r="I6" s="145">
        <f>C6/H6*100</f>
        <v>-18.06182702327197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188</v>
      </c>
      <c r="C7" s="124">
        <v>-85</v>
      </c>
      <c r="D7" s="126"/>
      <c r="E7" s="126"/>
      <c r="F7" s="97">
        <v>440</v>
      </c>
      <c r="G7" s="97">
        <v>632</v>
      </c>
      <c r="H7" s="126">
        <f aca="true" t="shared" si="1" ref="H7:H17">F7+G7</f>
        <v>1072</v>
      </c>
      <c r="I7" s="143">
        <f aca="true" t="shared" si="2" ref="I7:I17">C7/H7*100</f>
        <v>-7.929104477611941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4" t="s">
        <v>174</v>
      </c>
      <c r="C8" s="124">
        <v>-217</v>
      </c>
      <c r="D8" s="126"/>
      <c r="E8" s="126"/>
      <c r="F8" s="97">
        <v>393.1</v>
      </c>
      <c r="G8" s="97">
        <v>698.5</v>
      </c>
      <c r="H8" s="126">
        <f t="shared" si="1"/>
        <v>1091.6</v>
      </c>
      <c r="I8" s="143">
        <f t="shared" si="2"/>
        <v>-19.879076584829612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4" t="s">
        <v>175</v>
      </c>
      <c r="C9" s="124">
        <v>-30</v>
      </c>
      <c r="D9" s="126"/>
      <c r="E9" s="126"/>
      <c r="F9" s="97">
        <v>346.7</v>
      </c>
      <c r="G9" s="97">
        <v>349</v>
      </c>
      <c r="H9" s="126">
        <f t="shared" si="1"/>
        <v>695.7</v>
      </c>
      <c r="I9" s="143">
        <f t="shared" si="2"/>
        <v>-4.3122035360068995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176</v>
      </c>
      <c r="C10" s="124">
        <v>-145.3</v>
      </c>
      <c r="D10" s="126"/>
      <c r="E10" s="126"/>
      <c r="F10" s="97">
        <v>6474</v>
      </c>
      <c r="G10" s="97">
        <v>1212.2</v>
      </c>
      <c r="H10" s="126">
        <f t="shared" si="1"/>
        <v>7686.2</v>
      </c>
      <c r="I10" s="143">
        <f t="shared" si="2"/>
        <v>-1.8904009783768314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177</v>
      </c>
      <c r="C11" s="124">
        <v>-307</v>
      </c>
      <c r="D11" s="126"/>
      <c r="E11" s="126"/>
      <c r="F11" s="97">
        <v>586</v>
      </c>
      <c r="G11" s="97">
        <v>49.5</v>
      </c>
      <c r="H11" s="126">
        <f t="shared" si="1"/>
        <v>635.5</v>
      </c>
      <c r="I11" s="143">
        <f t="shared" si="2"/>
        <v>-48.30841856805665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178</v>
      </c>
      <c r="C12" s="124">
        <v>-108.8</v>
      </c>
      <c r="D12" s="126"/>
      <c r="E12" s="126"/>
      <c r="F12" s="97">
        <v>737.9</v>
      </c>
      <c r="G12" s="97">
        <v>554.7</v>
      </c>
      <c r="H12" s="126">
        <f t="shared" si="1"/>
        <v>1292.6</v>
      </c>
      <c r="I12" s="143">
        <f t="shared" si="2"/>
        <v>-8.417143741296613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179</v>
      </c>
      <c r="C13" s="124">
        <v>-8.4</v>
      </c>
      <c r="D13" s="126"/>
      <c r="E13" s="126"/>
      <c r="F13" s="97">
        <v>548.2</v>
      </c>
      <c r="G13" s="97">
        <v>720.5</v>
      </c>
      <c r="H13" s="126">
        <f t="shared" si="1"/>
        <v>1268.7</v>
      </c>
      <c r="I13" s="143">
        <f t="shared" si="2"/>
        <v>-0.6620950579333176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180</v>
      </c>
      <c r="C14" s="124">
        <v>-57</v>
      </c>
      <c r="D14" s="126"/>
      <c r="E14" s="126"/>
      <c r="F14" s="97">
        <v>1266</v>
      </c>
      <c r="G14" s="97">
        <v>750.3</v>
      </c>
      <c r="H14" s="126">
        <f t="shared" si="1"/>
        <v>2016.3</v>
      </c>
      <c r="I14" s="143">
        <f t="shared" si="2"/>
        <v>-2.8269602737687847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181</v>
      </c>
      <c r="C15" s="125">
        <v>-129</v>
      </c>
      <c r="D15" s="126"/>
      <c r="E15" s="126"/>
      <c r="F15" s="97">
        <v>915.5</v>
      </c>
      <c r="G15" s="97">
        <v>632</v>
      </c>
      <c r="H15" s="126">
        <f t="shared" si="1"/>
        <v>1547.5</v>
      </c>
      <c r="I15" s="143">
        <f t="shared" si="2"/>
        <v>-8.336025848142164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4" t="s">
        <v>182</v>
      </c>
      <c r="C16" s="124">
        <v>-79</v>
      </c>
      <c r="D16" s="126"/>
      <c r="E16" s="126"/>
      <c r="F16" s="97">
        <v>778.3</v>
      </c>
      <c r="G16" s="97">
        <v>356</v>
      </c>
      <c r="H16" s="126">
        <f t="shared" si="1"/>
        <v>1134.3</v>
      </c>
      <c r="I16" s="143">
        <f t="shared" si="2"/>
        <v>-6.964647800405537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183</v>
      </c>
      <c r="C17" s="124">
        <v>-114.6</v>
      </c>
      <c r="D17" s="126"/>
      <c r="E17" s="126"/>
      <c r="F17" s="97">
        <v>901.4</v>
      </c>
      <c r="G17" s="97">
        <v>450.9</v>
      </c>
      <c r="H17" s="126">
        <f t="shared" si="1"/>
        <v>1352.3</v>
      </c>
      <c r="I17" s="143">
        <f t="shared" si="2"/>
        <v>-8.474450935443318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-1489.1</v>
      </c>
      <c r="D30" s="93">
        <f t="shared" si="3"/>
        <v>0</v>
      </c>
      <c r="E30" s="93">
        <f t="shared" si="3"/>
        <v>0</v>
      </c>
      <c r="F30" s="147">
        <f t="shared" si="3"/>
        <v>14514.699999999999</v>
      </c>
      <c r="G30" s="93">
        <f t="shared" si="3"/>
        <v>6429.599999999999</v>
      </c>
      <c r="H30" s="135">
        <f t="shared" si="3"/>
        <v>20944.3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17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102</v>
      </c>
      <c r="C3" s="36" t="s">
        <v>36</v>
      </c>
      <c r="D3" s="37"/>
      <c r="E3" s="37"/>
      <c r="F3" s="33" t="s">
        <v>206</v>
      </c>
      <c r="G3" s="33" t="s">
        <v>215</v>
      </c>
      <c r="H3" s="38" t="s">
        <v>138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97">
        <v>1127.6</v>
      </c>
      <c r="G6" s="97">
        <v>24</v>
      </c>
      <c r="H6" s="148">
        <f>F6+G6</f>
        <v>1151.6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97">
        <v>440</v>
      </c>
      <c r="G7" s="97">
        <v>632</v>
      </c>
      <c r="H7" s="108">
        <f aca="true" t="shared" si="1" ref="H7:H17">F7+G7</f>
        <v>1072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97">
        <v>393.1</v>
      </c>
      <c r="G8" s="97">
        <v>698.5</v>
      </c>
      <c r="H8" s="108">
        <f t="shared" si="1"/>
        <v>1091.6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97">
        <v>346.7</v>
      </c>
      <c r="G9" s="97">
        <v>349</v>
      </c>
      <c r="H9" s="108">
        <f t="shared" si="1"/>
        <v>695.7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97">
        <v>6474</v>
      </c>
      <c r="G10" s="97">
        <v>1212.2</v>
      </c>
      <c r="H10" s="108">
        <f t="shared" si="1"/>
        <v>7686.2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97">
        <v>586</v>
      </c>
      <c r="G11" s="97">
        <v>49.5</v>
      </c>
      <c r="H11" s="108">
        <f t="shared" si="1"/>
        <v>635.5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97">
        <v>737.9</v>
      </c>
      <c r="G12" s="97">
        <v>554.7</v>
      </c>
      <c r="H12" s="108">
        <f t="shared" si="1"/>
        <v>1292.6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97">
        <v>548.2</v>
      </c>
      <c r="G13" s="97">
        <v>720.5</v>
      </c>
      <c r="H13" s="108">
        <f t="shared" si="1"/>
        <v>1268.7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97">
        <v>1266</v>
      </c>
      <c r="G14" s="97">
        <v>750.3</v>
      </c>
      <c r="H14" s="108">
        <f t="shared" si="1"/>
        <v>2016.3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97">
        <v>915.5</v>
      </c>
      <c r="G15" s="97">
        <v>632</v>
      </c>
      <c r="H15" s="108">
        <f t="shared" si="1"/>
        <v>1547.5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97">
        <v>778.3</v>
      </c>
      <c r="G16" s="97">
        <v>356</v>
      </c>
      <c r="H16" s="108">
        <f t="shared" si="1"/>
        <v>1134.3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97">
        <v>901.4</v>
      </c>
      <c r="G17" s="97">
        <v>450.9</v>
      </c>
      <c r="H17" s="108">
        <f t="shared" si="1"/>
        <v>1352.3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14514.699999999999</v>
      </c>
      <c r="G30" s="93">
        <f t="shared" si="3"/>
        <v>6429.599999999999</v>
      </c>
      <c r="H30" s="93">
        <f t="shared" si="3"/>
        <v>20944.3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6" sqref="G6:G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102</v>
      </c>
      <c r="C3" s="6" t="s">
        <v>139</v>
      </c>
      <c r="D3" s="21"/>
      <c r="E3" s="21"/>
      <c r="F3" s="26" t="s">
        <v>199</v>
      </c>
      <c r="G3" s="26" t="s">
        <v>216</v>
      </c>
      <c r="H3" s="23" t="s">
        <v>140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97">
        <v>11197.8</v>
      </c>
      <c r="G6" s="97">
        <v>7551.2</v>
      </c>
      <c r="H6" s="108">
        <f>F6-G6</f>
        <v>3646.5999999999995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97">
        <v>4464.6</v>
      </c>
      <c r="G7" s="97">
        <v>1684.5</v>
      </c>
      <c r="H7" s="108">
        <f aca="true" t="shared" si="2" ref="H7:H17">F7-G7</f>
        <v>2780.1000000000004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97">
        <v>4379</v>
      </c>
      <c r="G8" s="97">
        <v>1643.7</v>
      </c>
      <c r="H8" s="108">
        <f t="shared" si="2"/>
        <v>2735.3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97">
        <v>4791</v>
      </c>
      <c r="G9" s="97">
        <v>2326.6</v>
      </c>
      <c r="H9" s="108">
        <f t="shared" si="2"/>
        <v>2464.4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97">
        <v>24664.1</v>
      </c>
      <c r="G10" s="97">
        <v>11431.6</v>
      </c>
      <c r="H10" s="108">
        <f t="shared" si="2"/>
        <v>13232.499999999998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97">
        <v>3848.3</v>
      </c>
      <c r="G11" s="97">
        <v>598.9</v>
      </c>
      <c r="H11" s="108">
        <f t="shared" si="2"/>
        <v>3249.4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97">
        <v>8591.3</v>
      </c>
      <c r="G12" s="97">
        <v>4817</v>
      </c>
      <c r="H12" s="108">
        <f t="shared" si="2"/>
        <v>3774.2999999999993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97">
        <v>3952.9</v>
      </c>
      <c r="G13" s="97">
        <v>1364.3</v>
      </c>
      <c r="H13" s="108">
        <f t="shared" si="2"/>
        <v>2588.6000000000004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97">
        <v>7449.5</v>
      </c>
      <c r="G14" s="97">
        <v>1742.9</v>
      </c>
      <c r="H14" s="108">
        <f t="shared" si="2"/>
        <v>5706.6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97">
        <v>9171.7</v>
      </c>
      <c r="G15" s="97">
        <v>1939.6</v>
      </c>
      <c r="H15" s="108">
        <f t="shared" si="2"/>
        <v>7232.1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97">
        <v>3813.2</v>
      </c>
      <c r="G16" s="97">
        <v>628.7</v>
      </c>
      <c r="H16" s="108">
        <f t="shared" si="2"/>
        <v>3184.5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97">
        <v>4909.2</v>
      </c>
      <c r="G17" s="97">
        <v>1225.3</v>
      </c>
      <c r="H17" s="108">
        <f t="shared" si="2"/>
        <v>3683.8999999999996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91232.59999999999</v>
      </c>
      <c r="G30" s="93">
        <f t="shared" si="3"/>
        <v>36954.3</v>
      </c>
      <c r="H30" s="93">
        <f t="shared" si="3"/>
        <v>54278.299999999996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1" sqref="P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102</v>
      </c>
      <c r="C3" s="26" t="s">
        <v>217</v>
      </c>
      <c r="D3" s="26" t="s">
        <v>218</v>
      </c>
      <c r="E3" s="26" t="s">
        <v>219</v>
      </c>
      <c r="F3" s="23" t="s">
        <v>1</v>
      </c>
      <c r="G3" s="21"/>
      <c r="H3" s="21"/>
      <c r="I3" s="5" t="s">
        <v>193</v>
      </c>
      <c r="J3" s="5" t="s">
        <v>225</v>
      </c>
      <c r="K3" s="26" t="s">
        <v>31</v>
      </c>
      <c r="L3" s="26" t="s">
        <v>199</v>
      </c>
      <c r="M3" s="26" t="s">
        <v>220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93.75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4"/>
      <c r="Q4" s="174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172</v>
      </c>
      <c r="C6" s="97">
        <v>10989.8</v>
      </c>
      <c r="D6" s="97">
        <v>109.7</v>
      </c>
      <c r="E6" s="97">
        <v>7318.6</v>
      </c>
      <c r="F6" s="97">
        <f>C6-D6-E6</f>
        <v>3561.499999999998</v>
      </c>
      <c r="G6" s="97"/>
      <c r="H6" s="97"/>
      <c r="I6" s="93">
        <v>0</v>
      </c>
      <c r="J6" s="93">
        <v>0</v>
      </c>
      <c r="K6" s="97">
        <f>J6-I6</f>
        <v>0</v>
      </c>
      <c r="L6" s="97">
        <v>11197.8</v>
      </c>
      <c r="M6" s="97">
        <v>7551.2</v>
      </c>
      <c r="N6" s="97">
        <f>L6-M6</f>
        <v>3646.5999999999995</v>
      </c>
      <c r="O6" s="94">
        <f>(F6-N6)/F6*100</f>
        <v>-2.3894426505686175</v>
      </c>
      <c r="P6" s="163">
        <v>0.52</v>
      </c>
      <c r="Q6" s="96">
        <v>1.2</v>
      </c>
      <c r="R6" s="96">
        <f aca="true" t="shared" si="0" ref="R6:R17">P6*Q6</f>
        <v>0.624</v>
      </c>
    </row>
    <row r="7" spans="1:18" ht="12.75">
      <c r="A7" s="162">
        <v>2</v>
      </c>
      <c r="B7" s="92" t="s">
        <v>188</v>
      </c>
      <c r="C7" s="97">
        <v>4379.6</v>
      </c>
      <c r="D7" s="97">
        <v>43.9</v>
      </c>
      <c r="E7" s="97">
        <v>1509.4</v>
      </c>
      <c r="F7" s="97">
        <f aca="true" t="shared" si="1" ref="F7:F17">C7-D7-E7</f>
        <v>2826.3000000000006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4464.6</v>
      </c>
      <c r="M7" s="97">
        <v>1684.5</v>
      </c>
      <c r="N7" s="97">
        <f aca="true" t="shared" si="3" ref="N7:N17">L7-M7</f>
        <v>2780.1000000000004</v>
      </c>
      <c r="O7" s="94">
        <f aca="true" t="shared" si="4" ref="O7:O17">(F7-N7)/F7*100</f>
        <v>1.634646003608968</v>
      </c>
      <c r="P7" s="163">
        <v>1</v>
      </c>
      <c r="Q7" s="96">
        <v>1.2</v>
      </c>
      <c r="R7" s="96">
        <f t="shared" si="0"/>
        <v>1.2</v>
      </c>
    </row>
    <row r="8" spans="1:18" ht="12.75">
      <c r="A8" s="162">
        <v>3</v>
      </c>
      <c r="B8" s="92" t="s">
        <v>174</v>
      </c>
      <c r="C8" s="97">
        <v>4162</v>
      </c>
      <c r="D8" s="97">
        <v>43.9</v>
      </c>
      <c r="E8" s="97">
        <v>1419.5</v>
      </c>
      <c r="F8" s="97">
        <f t="shared" si="1"/>
        <v>2698.6000000000004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4379</v>
      </c>
      <c r="M8" s="97">
        <v>1643.7</v>
      </c>
      <c r="N8" s="97">
        <f t="shared" si="3"/>
        <v>2735.3</v>
      </c>
      <c r="O8" s="94">
        <f t="shared" si="4"/>
        <v>-1.359964425998659</v>
      </c>
      <c r="P8" s="163">
        <v>0.72</v>
      </c>
      <c r="Q8" s="96">
        <v>1.2</v>
      </c>
      <c r="R8" s="96">
        <f t="shared" si="0"/>
        <v>0.864</v>
      </c>
    </row>
    <row r="9" spans="1:18" ht="12.75">
      <c r="A9" s="162">
        <v>4</v>
      </c>
      <c r="B9" s="92" t="s">
        <v>175</v>
      </c>
      <c r="C9" s="97">
        <v>4761</v>
      </c>
      <c r="D9" s="97">
        <v>786.4</v>
      </c>
      <c r="E9" s="97">
        <v>1400.8</v>
      </c>
      <c r="F9" s="97">
        <f t="shared" si="1"/>
        <v>2573.8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4791</v>
      </c>
      <c r="M9" s="97">
        <v>2326.6</v>
      </c>
      <c r="N9" s="97">
        <f t="shared" si="3"/>
        <v>2464.4</v>
      </c>
      <c r="O9" s="94">
        <f t="shared" si="4"/>
        <v>4.250524516279435</v>
      </c>
      <c r="P9" s="163">
        <v>1</v>
      </c>
      <c r="Q9" s="96">
        <v>1.2</v>
      </c>
      <c r="R9" s="96">
        <f t="shared" si="0"/>
        <v>1.2</v>
      </c>
    </row>
    <row r="10" spans="1:18" ht="12.75">
      <c r="A10" s="162">
        <v>5</v>
      </c>
      <c r="B10" s="92" t="s">
        <v>176</v>
      </c>
      <c r="C10" s="97">
        <v>24518.8</v>
      </c>
      <c r="D10" s="97">
        <v>0.7</v>
      </c>
      <c r="E10" s="97">
        <v>11267</v>
      </c>
      <c r="F10" s="97">
        <f t="shared" si="1"/>
        <v>13251.099999999999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24664.1</v>
      </c>
      <c r="M10" s="97">
        <v>11431.6</v>
      </c>
      <c r="N10" s="97">
        <f t="shared" si="3"/>
        <v>13232.499999999998</v>
      </c>
      <c r="O10" s="94">
        <f t="shared" si="4"/>
        <v>0.14036570548860372</v>
      </c>
      <c r="P10" s="163">
        <v>1</v>
      </c>
      <c r="Q10" s="96">
        <v>1.2</v>
      </c>
      <c r="R10" s="96">
        <f t="shared" si="0"/>
        <v>1.2</v>
      </c>
    </row>
    <row r="11" spans="1:18" ht="12.75">
      <c r="A11" s="162">
        <v>6</v>
      </c>
      <c r="B11" s="92" t="s">
        <v>177</v>
      </c>
      <c r="C11" s="97">
        <v>3541.3</v>
      </c>
      <c r="D11" s="97">
        <v>109.6</v>
      </c>
      <c r="E11" s="97">
        <v>317.1</v>
      </c>
      <c r="F11" s="97">
        <f t="shared" si="1"/>
        <v>3114.6000000000004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3848.3</v>
      </c>
      <c r="M11" s="97">
        <v>598.9</v>
      </c>
      <c r="N11" s="97">
        <f t="shared" si="3"/>
        <v>3249.4</v>
      </c>
      <c r="O11" s="94">
        <f t="shared" si="4"/>
        <v>-4.32800359596737</v>
      </c>
      <c r="P11" s="163">
        <v>0.14</v>
      </c>
      <c r="Q11" s="96">
        <v>1.2</v>
      </c>
      <c r="R11" s="96">
        <f t="shared" si="0"/>
        <v>0.168</v>
      </c>
    </row>
    <row r="12" spans="1:18" ht="25.5">
      <c r="A12" s="162">
        <v>7</v>
      </c>
      <c r="B12" s="92" t="s">
        <v>178</v>
      </c>
      <c r="C12" s="97">
        <v>8482.5</v>
      </c>
      <c r="D12" s="97">
        <v>109.6</v>
      </c>
      <c r="E12" s="97">
        <v>4527</v>
      </c>
      <c r="F12" s="97">
        <f t="shared" si="1"/>
        <v>3845.8999999999996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8591.3</v>
      </c>
      <c r="M12" s="97">
        <v>4817</v>
      </c>
      <c r="N12" s="97">
        <f t="shared" si="3"/>
        <v>3774.2999999999993</v>
      </c>
      <c r="O12" s="94">
        <f t="shared" si="4"/>
        <v>1.8617228737096745</v>
      </c>
      <c r="P12" s="163">
        <v>1</v>
      </c>
      <c r="Q12" s="96">
        <v>1.2</v>
      </c>
      <c r="R12" s="96">
        <f t="shared" si="0"/>
        <v>1.2</v>
      </c>
    </row>
    <row r="13" spans="1:18" ht="18.75" customHeight="1">
      <c r="A13" s="162">
        <v>8</v>
      </c>
      <c r="B13" s="92" t="s">
        <v>185</v>
      </c>
      <c r="C13" s="97">
        <v>3944.5</v>
      </c>
      <c r="D13" s="97">
        <v>43.9</v>
      </c>
      <c r="E13" s="97">
        <v>1230.3</v>
      </c>
      <c r="F13" s="97">
        <f t="shared" si="1"/>
        <v>2670.3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3952.9</v>
      </c>
      <c r="M13" s="97">
        <v>1364.3</v>
      </c>
      <c r="N13" s="97">
        <f t="shared" si="3"/>
        <v>2588.6000000000004</v>
      </c>
      <c r="O13" s="94">
        <f t="shared" si="4"/>
        <v>3.059581320450879</v>
      </c>
      <c r="P13" s="163">
        <v>1</v>
      </c>
      <c r="Q13" s="96">
        <v>1.2</v>
      </c>
      <c r="R13" s="96">
        <f t="shared" si="0"/>
        <v>1.2</v>
      </c>
    </row>
    <row r="14" spans="1:18" ht="12.75">
      <c r="A14" s="162">
        <v>9</v>
      </c>
      <c r="B14" s="92" t="s">
        <v>180</v>
      </c>
      <c r="C14" s="97">
        <v>7392.5</v>
      </c>
      <c r="D14" s="97">
        <v>109.6</v>
      </c>
      <c r="E14" s="97">
        <v>1493.9</v>
      </c>
      <c r="F14" s="97">
        <f t="shared" si="1"/>
        <v>5789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7449.5</v>
      </c>
      <c r="M14" s="97">
        <v>1742.9</v>
      </c>
      <c r="N14" s="97">
        <f t="shared" si="3"/>
        <v>5706.6</v>
      </c>
      <c r="O14" s="94">
        <f t="shared" si="4"/>
        <v>1.4233891863879709</v>
      </c>
      <c r="P14" s="163">
        <v>1</v>
      </c>
      <c r="Q14" s="96">
        <v>1.2</v>
      </c>
      <c r="R14" s="96">
        <f t="shared" si="0"/>
        <v>1.2</v>
      </c>
    </row>
    <row r="15" spans="1:18" ht="12.75">
      <c r="A15" s="162">
        <v>10</v>
      </c>
      <c r="B15" s="92" t="s">
        <v>181</v>
      </c>
      <c r="C15" s="97">
        <v>9042.7</v>
      </c>
      <c r="D15" s="97">
        <v>154</v>
      </c>
      <c r="E15" s="97">
        <v>1613.5</v>
      </c>
      <c r="F15" s="97">
        <f t="shared" si="1"/>
        <v>7275.200000000001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9171.7</v>
      </c>
      <c r="M15" s="97">
        <v>1939.6</v>
      </c>
      <c r="N15" s="97">
        <f t="shared" si="3"/>
        <v>7232.1</v>
      </c>
      <c r="O15" s="94">
        <f t="shared" si="4"/>
        <v>0.5924235759841703</v>
      </c>
      <c r="P15" s="163">
        <v>1</v>
      </c>
      <c r="Q15" s="96">
        <v>1.2</v>
      </c>
      <c r="R15" s="96">
        <f t="shared" si="0"/>
        <v>1.2</v>
      </c>
    </row>
    <row r="16" spans="1:18" ht="12.75">
      <c r="A16" s="162">
        <v>11</v>
      </c>
      <c r="B16" s="92" t="s">
        <v>182</v>
      </c>
      <c r="C16" s="97">
        <v>3734.2</v>
      </c>
      <c r="D16" s="97">
        <v>43.9</v>
      </c>
      <c r="E16" s="97">
        <v>470.1</v>
      </c>
      <c r="F16" s="97">
        <f t="shared" si="1"/>
        <v>3220.2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3813.2</v>
      </c>
      <c r="M16" s="97">
        <v>628.7</v>
      </c>
      <c r="N16" s="97">
        <f t="shared" si="3"/>
        <v>3184.5</v>
      </c>
      <c r="O16" s="94">
        <f t="shared" si="4"/>
        <v>1.108626793366866</v>
      </c>
      <c r="P16" s="163">
        <v>1</v>
      </c>
      <c r="Q16" s="96">
        <v>1.2</v>
      </c>
      <c r="R16" s="96">
        <f t="shared" si="0"/>
        <v>1.2</v>
      </c>
    </row>
    <row r="17" spans="1:18" ht="12.75">
      <c r="A17" s="162">
        <v>12</v>
      </c>
      <c r="B17" s="92" t="s">
        <v>183</v>
      </c>
      <c r="C17" s="97">
        <v>4794.6</v>
      </c>
      <c r="D17" s="97">
        <v>109.7</v>
      </c>
      <c r="E17" s="97">
        <v>968.1</v>
      </c>
      <c r="F17" s="97">
        <f t="shared" si="1"/>
        <v>3716.8000000000006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4909.2</v>
      </c>
      <c r="M17" s="97">
        <v>1225.3</v>
      </c>
      <c r="N17" s="97">
        <f t="shared" si="3"/>
        <v>3683.8999999999996</v>
      </c>
      <c r="O17" s="94">
        <f t="shared" si="4"/>
        <v>0.8851700387430316</v>
      </c>
      <c r="P17" s="163">
        <v>1</v>
      </c>
      <c r="Q17" s="96">
        <v>1.2</v>
      </c>
      <c r="R17" s="96">
        <f t="shared" si="0"/>
        <v>1.2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89743.5</v>
      </c>
      <c r="D30" s="93">
        <f t="shared" si="5"/>
        <v>1664.9</v>
      </c>
      <c r="E30" s="93">
        <f t="shared" si="5"/>
        <v>33535.299999999996</v>
      </c>
      <c r="F30" s="93">
        <f t="shared" si="5"/>
        <v>54543.3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91232.59999999999</v>
      </c>
      <c r="M30" s="93">
        <f t="shared" si="5"/>
        <v>36954.3</v>
      </c>
      <c r="N30" s="93">
        <f t="shared" si="5"/>
        <v>54278.299999999996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102</v>
      </c>
      <c r="C3" s="25" t="s">
        <v>51</v>
      </c>
      <c r="D3" s="25" t="s">
        <v>194</v>
      </c>
      <c r="E3" s="25" t="s">
        <v>224</v>
      </c>
      <c r="F3" s="25" t="s">
        <v>49</v>
      </c>
      <c r="G3" s="25" t="s">
        <v>49</v>
      </c>
      <c r="H3" s="25" t="s">
        <v>141</v>
      </c>
      <c r="I3" s="5" t="s">
        <v>48</v>
      </c>
      <c r="J3" s="172" t="s">
        <v>21</v>
      </c>
      <c r="K3" s="172" t="s">
        <v>192</v>
      </c>
      <c r="L3" s="6" t="s">
        <v>6</v>
      </c>
    </row>
    <row r="4" spans="1:12" s="10" customFormat="1" ht="46.5" customHeight="1">
      <c r="A4" s="171"/>
      <c r="B4" s="178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4"/>
      <c r="K4" s="174"/>
      <c r="L4" s="9" t="s">
        <v>50</v>
      </c>
    </row>
    <row r="5" spans="1:12" s="10" customFormat="1" ht="18.7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172</v>
      </c>
      <c r="C6" s="24">
        <v>0</v>
      </c>
      <c r="D6" s="93">
        <v>4.5</v>
      </c>
      <c r="E6" s="93">
        <v>4.3</v>
      </c>
      <c r="F6" s="93">
        <f>E6-D6</f>
        <v>-0.20000000000000018</v>
      </c>
      <c r="G6" s="130">
        <v>0</v>
      </c>
      <c r="H6" s="93">
        <v>1165.9</v>
      </c>
      <c r="I6" s="167">
        <f>F6/H6*100</f>
        <v>-0.01715412985676303</v>
      </c>
      <c r="J6" s="96">
        <v>1</v>
      </c>
      <c r="K6" s="96">
        <v>1</v>
      </c>
      <c r="L6" s="96">
        <f aca="true" t="shared" si="0" ref="L6:L17">J6*K6</f>
        <v>1</v>
      </c>
    </row>
    <row r="7" spans="1:12" ht="12.75">
      <c r="A7" s="87">
        <v>2</v>
      </c>
      <c r="B7" s="92" t="s">
        <v>188</v>
      </c>
      <c r="C7" s="24">
        <v>0</v>
      </c>
      <c r="D7" s="93">
        <v>1</v>
      </c>
      <c r="E7" s="93">
        <v>0.9</v>
      </c>
      <c r="F7" s="93">
        <f aca="true" t="shared" si="1" ref="F7:F17">E7-D7</f>
        <v>-0.09999999999999998</v>
      </c>
      <c r="G7" s="130">
        <v>75</v>
      </c>
      <c r="H7" s="93">
        <v>469.8</v>
      </c>
      <c r="I7" s="167">
        <f aca="true" t="shared" si="2" ref="I7:I17">F7/H7*100</f>
        <v>-0.02128565346956151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174</v>
      </c>
      <c r="C8" s="24">
        <v>0</v>
      </c>
      <c r="D8" s="93">
        <v>0</v>
      </c>
      <c r="E8" s="93">
        <v>0</v>
      </c>
      <c r="F8" s="93">
        <f t="shared" si="1"/>
        <v>0</v>
      </c>
      <c r="G8" s="130">
        <v>1.3</v>
      </c>
      <c r="H8" s="93">
        <v>396.8</v>
      </c>
      <c r="I8" s="167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0</v>
      </c>
      <c r="F9" s="93">
        <f t="shared" si="1"/>
        <v>0</v>
      </c>
      <c r="G9" s="130">
        <v>-214</v>
      </c>
      <c r="H9" s="93">
        <v>371.8</v>
      </c>
      <c r="I9" s="167">
        <f t="shared" si="2"/>
        <v>0</v>
      </c>
      <c r="J9" s="96">
        <v>1</v>
      </c>
      <c r="K9" s="96">
        <v>1</v>
      </c>
      <c r="L9" s="96">
        <f t="shared" si="0"/>
        <v>1</v>
      </c>
    </row>
    <row r="10" spans="1:12" ht="12.75">
      <c r="A10" s="87">
        <v>5</v>
      </c>
      <c r="B10" s="92" t="s">
        <v>176</v>
      </c>
      <c r="C10" s="24">
        <v>0</v>
      </c>
      <c r="D10" s="93">
        <v>2</v>
      </c>
      <c r="E10" s="93">
        <v>1.8</v>
      </c>
      <c r="F10" s="93">
        <f t="shared" si="1"/>
        <v>-0.19999999999999996</v>
      </c>
      <c r="G10" s="130">
        <v>0</v>
      </c>
      <c r="H10" s="93">
        <v>6108.1</v>
      </c>
      <c r="I10" s="167">
        <f t="shared" si="2"/>
        <v>-0.0032743406296557023</v>
      </c>
      <c r="J10" s="96">
        <v>1</v>
      </c>
      <c r="K10" s="96">
        <v>1</v>
      </c>
      <c r="L10" s="96">
        <f t="shared" si="0"/>
        <v>1</v>
      </c>
    </row>
    <row r="11" spans="1:12" ht="12.75">
      <c r="A11" s="87">
        <v>6</v>
      </c>
      <c r="B11" s="92" t="s">
        <v>177</v>
      </c>
      <c r="C11" s="24">
        <v>0</v>
      </c>
      <c r="D11" s="93">
        <v>4</v>
      </c>
      <c r="E11" s="93">
        <v>3.9</v>
      </c>
      <c r="F11" s="93">
        <f t="shared" si="1"/>
        <v>-0.10000000000000009</v>
      </c>
      <c r="G11" s="130">
        <v>-101</v>
      </c>
      <c r="H11" s="93">
        <v>579.3</v>
      </c>
      <c r="I11" s="167">
        <f t="shared" si="2"/>
        <v>-0.01726221301570863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0</v>
      </c>
      <c r="D12" s="93">
        <v>1</v>
      </c>
      <c r="E12" s="93">
        <v>1.1</v>
      </c>
      <c r="F12" s="93">
        <f t="shared" si="1"/>
        <v>0.10000000000000009</v>
      </c>
      <c r="G12" s="130">
        <v>-85</v>
      </c>
      <c r="H12" s="93">
        <v>653.2</v>
      </c>
      <c r="I12" s="167">
        <f t="shared" si="2"/>
        <v>0.015309246785058189</v>
      </c>
      <c r="J12" s="96">
        <v>0.997</v>
      </c>
      <c r="K12" s="96">
        <v>1</v>
      </c>
      <c r="L12" s="96">
        <f t="shared" si="0"/>
        <v>0.997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0</v>
      </c>
      <c r="F13" s="93">
        <f t="shared" si="1"/>
        <v>0</v>
      </c>
      <c r="G13" s="130">
        <v>0</v>
      </c>
      <c r="H13" s="93">
        <v>532</v>
      </c>
      <c r="I13" s="167">
        <f t="shared" si="2"/>
        <v>0</v>
      </c>
      <c r="J13" s="96">
        <v>1</v>
      </c>
      <c r="K13" s="96">
        <v>1</v>
      </c>
      <c r="L13" s="96">
        <f t="shared" si="0"/>
        <v>1</v>
      </c>
    </row>
    <row r="14" spans="1:12" ht="12.75">
      <c r="A14" s="87">
        <v>9</v>
      </c>
      <c r="B14" s="92" t="s">
        <v>180</v>
      </c>
      <c r="C14" s="24">
        <v>0</v>
      </c>
      <c r="D14" s="93">
        <v>3</v>
      </c>
      <c r="E14" s="93">
        <v>3.4</v>
      </c>
      <c r="F14" s="93">
        <f t="shared" si="1"/>
        <v>0.3999999999999999</v>
      </c>
      <c r="G14" s="130">
        <v>-138</v>
      </c>
      <c r="H14" s="93">
        <v>1099</v>
      </c>
      <c r="I14" s="167">
        <f t="shared" si="2"/>
        <v>0.03639672429481346</v>
      </c>
      <c r="J14" s="96">
        <v>0.993</v>
      </c>
      <c r="K14" s="96">
        <v>1</v>
      </c>
      <c r="L14" s="96">
        <f t="shared" si="0"/>
        <v>0.993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2</v>
      </c>
      <c r="F15" s="93">
        <f t="shared" si="1"/>
        <v>0</v>
      </c>
      <c r="G15" s="130">
        <v>-62</v>
      </c>
      <c r="H15" s="93">
        <v>761.1</v>
      </c>
      <c r="I15" s="167">
        <f t="shared" si="2"/>
        <v>0</v>
      </c>
      <c r="J15" s="96">
        <v>1</v>
      </c>
      <c r="K15" s="96">
        <v>1</v>
      </c>
      <c r="L15" s="96">
        <f t="shared" si="0"/>
        <v>1</v>
      </c>
    </row>
    <row r="16" spans="1:12" ht="12.75">
      <c r="A16" s="87">
        <v>11</v>
      </c>
      <c r="B16" s="92" t="s">
        <v>182</v>
      </c>
      <c r="C16" s="24">
        <v>0</v>
      </c>
      <c r="D16" s="93">
        <v>0.7</v>
      </c>
      <c r="E16" s="93">
        <v>0.6</v>
      </c>
      <c r="F16" s="93">
        <f t="shared" si="1"/>
        <v>-0.09999999999999998</v>
      </c>
      <c r="G16" s="130">
        <v>-423</v>
      </c>
      <c r="H16" s="93">
        <v>746.6</v>
      </c>
      <c r="I16" s="167">
        <f t="shared" si="2"/>
        <v>-0.013394053040450035</v>
      </c>
      <c r="J16" s="96">
        <v>1</v>
      </c>
      <c r="K16" s="96">
        <v>1</v>
      </c>
      <c r="L16" s="96">
        <f t="shared" si="0"/>
        <v>1</v>
      </c>
    </row>
    <row r="17" spans="1:12" ht="12.75">
      <c r="A17" s="87">
        <v>12</v>
      </c>
      <c r="B17" s="92" t="s">
        <v>183</v>
      </c>
      <c r="C17" s="24">
        <v>0</v>
      </c>
      <c r="D17" s="93">
        <v>3</v>
      </c>
      <c r="E17" s="93">
        <v>2.8</v>
      </c>
      <c r="F17" s="93">
        <f t="shared" si="1"/>
        <v>-0.20000000000000018</v>
      </c>
      <c r="G17" s="130">
        <v>-286</v>
      </c>
      <c r="H17" s="93">
        <v>944.8</v>
      </c>
      <c r="I17" s="167">
        <f t="shared" si="2"/>
        <v>-0.021168501270110097</v>
      </c>
      <c r="J17" s="96">
        <v>1</v>
      </c>
      <c r="K17" s="96">
        <v>1</v>
      </c>
      <c r="L17" s="96">
        <f t="shared" si="0"/>
        <v>1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21.2</v>
      </c>
      <c r="E30" s="93">
        <f t="shared" si="3"/>
        <v>20.8</v>
      </c>
      <c r="F30" s="93">
        <f t="shared" si="3"/>
        <v>-0.40000000000000036</v>
      </c>
      <c r="G30" s="93">
        <f t="shared" si="3"/>
        <v>-1232.7</v>
      </c>
      <c r="H30" s="93">
        <f t="shared" si="3"/>
        <v>13828.400000000001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101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102</v>
      </c>
      <c r="C4" s="172" t="s">
        <v>103</v>
      </c>
      <c r="D4" s="172" t="s">
        <v>195</v>
      </c>
      <c r="E4" s="172" t="s">
        <v>196</v>
      </c>
      <c r="F4" s="172" t="s">
        <v>104</v>
      </c>
      <c r="G4" s="172" t="s">
        <v>99</v>
      </c>
      <c r="H4" s="172" t="s">
        <v>100</v>
      </c>
      <c r="I4" s="172" t="s">
        <v>5</v>
      </c>
      <c r="J4" s="176" t="s">
        <v>6</v>
      </c>
    </row>
    <row r="5" spans="1:10" ht="13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51" customHeight="1">
      <c r="A6" s="171"/>
      <c r="B6" s="174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1127.6</v>
      </c>
      <c r="E8" s="97">
        <v>24</v>
      </c>
      <c r="F8" s="97">
        <f>D8+E8</f>
        <v>1151.6</v>
      </c>
      <c r="G8" s="94">
        <f aca="true" t="shared" si="0" ref="G8:G19">C8/(C8+F8)*100</f>
        <v>66.5096260105857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1523.1</v>
      </c>
      <c r="D9" s="93">
        <v>440</v>
      </c>
      <c r="E9" s="97">
        <v>632</v>
      </c>
      <c r="F9" s="97">
        <f aca="true" t="shared" si="2" ref="F9:F19">D9+E9</f>
        <v>1072</v>
      </c>
      <c r="G9" s="94">
        <f t="shared" si="0"/>
        <v>58.691379908288695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393.1</v>
      </c>
      <c r="E10" s="97">
        <v>698.5</v>
      </c>
      <c r="F10" s="97">
        <f t="shared" si="2"/>
        <v>1091.6</v>
      </c>
      <c r="G10" s="94">
        <f t="shared" si="0"/>
        <v>56.65329785966723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346.7</v>
      </c>
      <c r="E11" s="97">
        <v>349</v>
      </c>
      <c r="F11" s="97">
        <f t="shared" si="2"/>
        <v>695.7</v>
      </c>
      <c r="G11" s="94">
        <f t="shared" si="0"/>
        <v>67.70794652803565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6474</v>
      </c>
      <c r="E12" s="97">
        <v>1212.2</v>
      </c>
      <c r="F12" s="97">
        <f t="shared" si="2"/>
        <v>7686.2</v>
      </c>
      <c r="G12" s="94">
        <f t="shared" si="0"/>
        <v>15.38656304010392</v>
      </c>
      <c r="H12" s="96">
        <v>0.703</v>
      </c>
      <c r="I12" s="96">
        <v>1.2</v>
      </c>
      <c r="J12" s="96">
        <f t="shared" si="1"/>
        <v>0.8435999999999999</v>
      </c>
    </row>
    <row r="13" spans="1:10" ht="12.75">
      <c r="A13" s="87">
        <v>6</v>
      </c>
      <c r="B13" s="92" t="s">
        <v>177</v>
      </c>
      <c r="C13" s="93">
        <v>2196.9</v>
      </c>
      <c r="D13" s="93">
        <v>586</v>
      </c>
      <c r="E13" s="97">
        <v>49.5</v>
      </c>
      <c r="F13" s="97">
        <f t="shared" si="2"/>
        <v>635.5</v>
      </c>
      <c r="G13" s="94">
        <f t="shared" si="0"/>
        <v>77.56319728851857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737.9</v>
      </c>
      <c r="E14" s="97">
        <v>554.7</v>
      </c>
      <c r="F14" s="97">
        <f t="shared" si="2"/>
        <v>1292.6</v>
      </c>
      <c r="G14" s="94">
        <f t="shared" si="0"/>
        <v>61.52403631492782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548.2</v>
      </c>
      <c r="E15" s="97">
        <v>720.5</v>
      </c>
      <c r="F15" s="97">
        <f t="shared" si="2"/>
        <v>1268.7</v>
      </c>
      <c r="G15" s="94">
        <f t="shared" si="0"/>
        <v>45.55169306038367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1266</v>
      </c>
      <c r="E16" s="97">
        <v>750.3</v>
      </c>
      <c r="F16" s="97">
        <f t="shared" si="2"/>
        <v>2016.3</v>
      </c>
      <c r="G16" s="94">
        <f t="shared" si="0"/>
        <v>62.52021488187074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915.5</v>
      </c>
      <c r="E17" s="97">
        <v>632</v>
      </c>
      <c r="F17" s="97">
        <f t="shared" si="2"/>
        <v>1547.5</v>
      </c>
      <c r="G17" s="94">
        <f t="shared" si="0"/>
        <v>78.21373766383691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778.3</v>
      </c>
      <c r="E18" s="97">
        <v>356</v>
      </c>
      <c r="F18" s="97">
        <f t="shared" si="2"/>
        <v>1134.3</v>
      </c>
      <c r="G18" s="94">
        <f t="shared" si="0"/>
        <v>63.1181921638758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901.4</v>
      </c>
      <c r="E19" s="97">
        <v>450.9</v>
      </c>
      <c r="F19" s="97">
        <f t="shared" si="2"/>
        <v>1352.3</v>
      </c>
      <c r="G19" s="94">
        <f t="shared" si="0"/>
        <v>61.79187975023309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54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78</v>
      </c>
      <c r="B32" s="170"/>
      <c r="C32" s="93">
        <f>SUM(C8:C31)</f>
        <v>26465.600000000002</v>
      </c>
      <c r="D32" s="93">
        <f>SUM(D8:D31)</f>
        <v>14514.699999999999</v>
      </c>
      <c r="E32" s="93">
        <f>SUM(E8:E31)</f>
        <v>6429.599999999999</v>
      </c>
      <c r="F32" s="93">
        <f>SUM(F8:F31)</f>
        <v>20944.3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1" t="s">
        <v>3</v>
      </c>
      <c r="B3" s="178" t="s">
        <v>102</v>
      </c>
      <c r="C3" s="26" t="s">
        <v>198</v>
      </c>
      <c r="D3" s="25" t="s">
        <v>126</v>
      </c>
      <c r="E3" s="54" t="s">
        <v>106</v>
      </c>
      <c r="F3" s="26" t="s">
        <v>197</v>
      </c>
      <c r="G3" s="79" t="s">
        <v>127</v>
      </c>
      <c r="H3" s="54" t="s">
        <v>221</v>
      </c>
      <c r="I3" s="22" t="s">
        <v>24</v>
      </c>
      <c r="J3" s="172" t="s">
        <v>80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4"/>
      <c r="K4" s="174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0.4</v>
      </c>
      <c r="D6" s="93">
        <v>0.4</v>
      </c>
      <c r="E6" s="99">
        <f aca="true" t="shared" si="0" ref="E6:E17">C6-D6</f>
        <v>0</v>
      </c>
      <c r="F6" s="97">
        <v>11197.8</v>
      </c>
      <c r="G6" s="97">
        <v>7551.2</v>
      </c>
      <c r="H6" s="99">
        <f aca="true" t="shared" si="1" ref="H6:H17">F6-G6</f>
        <v>3646.5999999999995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64.6</v>
      </c>
      <c r="D7" s="93">
        <v>4</v>
      </c>
      <c r="E7" s="99">
        <f t="shared" si="0"/>
        <v>60.599999999999994</v>
      </c>
      <c r="F7" s="97">
        <v>4464.6</v>
      </c>
      <c r="G7" s="97">
        <v>1684.5</v>
      </c>
      <c r="H7" s="99">
        <f t="shared" si="1"/>
        <v>2780.1000000000004</v>
      </c>
      <c r="I7" s="102">
        <f t="shared" si="2"/>
        <v>2.1797777058379193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88.1</v>
      </c>
      <c r="D8" s="93">
        <v>0</v>
      </c>
      <c r="E8" s="99">
        <f t="shared" si="0"/>
        <v>88.1</v>
      </c>
      <c r="F8" s="97">
        <v>4379</v>
      </c>
      <c r="G8" s="97">
        <v>1643.7</v>
      </c>
      <c r="H8" s="99">
        <f t="shared" si="1"/>
        <v>2735.3</v>
      </c>
      <c r="I8" s="102">
        <f t="shared" si="2"/>
        <v>3.220853288487551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796.5</v>
      </c>
      <c r="D9" s="93">
        <v>742.4</v>
      </c>
      <c r="E9" s="99">
        <f t="shared" si="0"/>
        <v>54.10000000000002</v>
      </c>
      <c r="F9" s="97">
        <v>4791</v>
      </c>
      <c r="G9" s="97">
        <v>2326.6</v>
      </c>
      <c r="H9" s="99">
        <f t="shared" si="1"/>
        <v>2464.4</v>
      </c>
      <c r="I9" s="102">
        <f t="shared" si="2"/>
        <v>2.195260509657524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190.3</v>
      </c>
      <c r="D10" s="93">
        <v>0</v>
      </c>
      <c r="E10" s="99">
        <f t="shared" si="0"/>
        <v>190.3</v>
      </c>
      <c r="F10" s="97">
        <v>24664.1</v>
      </c>
      <c r="G10" s="97">
        <v>11431.6</v>
      </c>
      <c r="H10" s="99">
        <f t="shared" si="1"/>
        <v>13232.499999999998</v>
      </c>
      <c r="I10" s="102">
        <f t="shared" si="2"/>
        <v>1.438125826563386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66.1</v>
      </c>
      <c r="D11" s="93">
        <v>7.2</v>
      </c>
      <c r="E11" s="99">
        <f t="shared" si="0"/>
        <v>58.89999999999999</v>
      </c>
      <c r="F11" s="97">
        <v>3848.3</v>
      </c>
      <c r="G11" s="97">
        <v>598.9</v>
      </c>
      <c r="H11" s="99">
        <f t="shared" si="1"/>
        <v>3249.4</v>
      </c>
      <c r="I11" s="102">
        <f t="shared" si="2"/>
        <v>1.8126423339693478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3153.2</v>
      </c>
      <c r="D12" s="93">
        <v>2769.1</v>
      </c>
      <c r="E12" s="99">
        <f t="shared" si="0"/>
        <v>384.0999999999999</v>
      </c>
      <c r="F12" s="97">
        <v>8591.3</v>
      </c>
      <c r="G12" s="97">
        <v>4817</v>
      </c>
      <c r="H12" s="99">
        <f t="shared" si="1"/>
        <v>3774.2999999999993</v>
      </c>
      <c r="I12" s="102">
        <f t="shared" si="2"/>
        <v>10.176721511273614</v>
      </c>
      <c r="J12" s="104">
        <v>0.518</v>
      </c>
      <c r="K12" s="103">
        <v>0.5</v>
      </c>
      <c r="L12" s="103">
        <f t="shared" si="3"/>
        <v>0.259</v>
      </c>
    </row>
    <row r="13" spans="1:12" ht="12.75">
      <c r="A13" s="87">
        <v>8</v>
      </c>
      <c r="B13" s="92" t="s">
        <v>185</v>
      </c>
      <c r="C13" s="93">
        <v>69.9</v>
      </c>
      <c r="D13" s="93">
        <v>5.1</v>
      </c>
      <c r="E13" s="99">
        <f t="shared" si="0"/>
        <v>64.80000000000001</v>
      </c>
      <c r="F13" s="97">
        <v>3952.9</v>
      </c>
      <c r="G13" s="97">
        <v>1364.3</v>
      </c>
      <c r="H13" s="99">
        <f t="shared" si="1"/>
        <v>2588.6000000000004</v>
      </c>
      <c r="I13" s="102">
        <f t="shared" si="2"/>
        <v>2.5032836282160242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37.2</v>
      </c>
      <c r="D14" s="93">
        <v>7.6</v>
      </c>
      <c r="E14" s="99">
        <f t="shared" si="0"/>
        <v>29.6</v>
      </c>
      <c r="F14" s="97">
        <v>7449.5</v>
      </c>
      <c r="G14" s="97">
        <v>1742.9</v>
      </c>
      <c r="H14" s="99">
        <f t="shared" si="1"/>
        <v>5706.6</v>
      </c>
      <c r="I14" s="102">
        <f t="shared" si="2"/>
        <v>0.5186976483370133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821.9</v>
      </c>
      <c r="D15" s="93">
        <v>15.7</v>
      </c>
      <c r="E15" s="99">
        <f t="shared" si="0"/>
        <v>806.1999999999999</v>
      </c>
      <c r="F15" s="97">
        <v>9171.7</v>
      </c>
      <c r="G15" s="97">
        <v>1939.6</v>
      </c>
      <c r="H15" s="99">
        <f t="shared" si="1"/>
        <v>7232.1</v>
      </c>
      <c r="I15" s="102">
        <f t="shared" si="2"/>
        <v>11.14752284951812</v>
      </c>
      <c r="J15" s="104">
        <v>0.615</v>
      </c>
      <c r="K15" s="103">
        <v>0.5</v>
      </c>
      <c r="L15" s="103">
        <f t="shared" si="3"/>
        <v>0.3075</v>
      </c>
    </row>
    <row r="16" spans="1:12" ht="12.75">
      <c r="A16" s="87">
        <v>11</v>
      </c>
      <c r="B16" s="92" t="s">
        <v>182</v>
      </c>
      <c r="C16" s="93">
        <v>226.1</v>
      </c>
      <c r="D16" s="93">
        <v>4</v>
      </c>
      <c r="E16" s="99">
        <f t="shared" si="0"/>
        <v>222.1</v>
      </c>
      <c r="F16" s="97">
        <v>3813.2</v>
      </c>
      <c r="G16" s="97">
        <v>628.7</v>
      </c>
      <c r="H16" s="99">
        <f t="shared" si="1"/>
        <v>3184.5</v>
      </c>
      <c r="I16" s="102">
        <f t="shared" si="2"/>
        <v>6.974407285288114</v>
      </c>
      <c r="J16" s="104">
        <v>0.197</v>
      </c>
      <c r="K16" s="103">
        <v>0.5</v>
      </c>
      <c r="L16" s="103">
        <f t="shared" si="3"/>
        <v>0.0985</v>
      </c>
    </row>
    <row r="17" spans="1:12" ht="12.75">
      <c r="A17" s="87">
        <v>12</v>
      </c>
      <c r="B17" s="92" t="s">
        <v>183</v>
      </c>
      <c r="C17" s="93">
        <v>85.1</v>
      </c>
      <c r="D17" s="93">
        <v>9.7</v>
      </c>
      <c r="E17" s="99">
        <f t="shared" si="0"/>
        <v>75.39999999999999</v>
      </c>
      <c r="F17" s="97">
        <v>4909.2</v>
      </c>
      <c r="G17" s="97">
        <v>1225.3</v>
      </c>
      <c r="H17" s="99">
        <f t="shared" si="1"/>
        <v>3683.8999999999996</v>
      </c>
      <c r="I17" s="102">
        <f t="shared" si="2"/>
        <v>2.0467439398463587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65</v>
      </c>
      <c r="B30" s="170"/>
      <c r="C30" s="93">
        <f aca="true" t="shared" si="4" ref="C30:H30">SUM(C6:C29)</f>
        <v>5599.4</v>
      </c>
      <c r="D30" s="93">
        <f t="shared" si="4"/>
        <v>3565.1999999999994</v>
      </c>
      <c r="E30" s="100">
        <f t="shared" si="4"/>
        <v>2034.1999999999998</v>
      </c>
      <c r="F30" s="100">
        <f t="shared" si="4"/>
        <v>91232.59999999999</v>
      </c>
      <c r="G30" s="100">
        <f t="shared" si="4"/>
        <v>36954.3</v>
      </c>
      <c r="H30" s="101">
        <f t="shared" si="4"/>
        <v>54278.299999999996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73.25" customHeight="1">
      <c r="A3" s="171" t="s">
        <v>3</v>
      </c>
      <c r="B3" s="172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201</v>
      </c>
      <c r="I3" s="79" t="s">
        <v>129</v>
      </c>
      <c r="J3" s="54" t="s">
        <v>130</v>
      </c>
      <c r="K3" s="5" t="s">
        <v>83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4"/>
      <c r="M4" s="174"/>
      <c r="N4" s="77" t="s">
        <v>86</v>
      </c>
    </row>
    <row r="5" spans="1:14" ht="9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2340.4</v>
      </c>
      <c r="D6" s="98">
        <v>208.8</v>
      </c>
      <c r="E6" s="98">
        <v>2340.4</v>
      </c>
      <c r="F6" s="112">
        <v>0</v>
      </c>
      <c r="G6" s="113">
        <v>226</v>
      </c>
      <c r="H6" s="97">
        <v>11197.8</v>
      </c>
      <c r="I6" s="97">
        <v>7551.2</v>
      </c>
      <c r="J6" s="113">
        <f aca="true" t="shared" si="0" ref="J6:J17">H6-I6</f>
        <v>3646.5999999999995</v>
      </c>
      <c r="K6" s="110">
        <f aca="true" t="shared" si="1" ref="K6:K17">(E6+F6+G6)/J6*100</f>
        <v>70.37788625020568</v>
      </c>
      <c r="L6" s="104">
        <v>0</v>
      </c>
      <c r="M6" s="103">
        <v>1.5</v>
      </c>
      <c r="N6" s="103">
        <f aca="true" t="shared" si="2" ref="N6:N17">L6*M6</f>
        <v>0</v>
      </c>
    </row>
    <row r="7" spans="1:14" ht="12.75">
      <c r="A7" s="87">
        <v>2</v>
      </c>
      <c r="B7" s="92" t="s">
        <v>188</v>
      </c>
      <c r="C7" s="98">
        <v>1419.5</v>
      </c>
      <c r="D7" s="98">
        <v>165.5</v>
      </c>
      <c r="E7" s="98">
        <v>1419.5</v>
      </c>
      <c r="F7" s="112">
        <v>0</v>
      </c>
      <c r="G7" s="113">
        <v>1972</v>
      </c>
      <c r="H7" s="97">
        <v>4464.6</v>
      </c>
      <c r="I7" s="97">
        <v>1684.5</v>
      </c>
      <c r="J7" s="113">
        <f t="shared" si="0"/>
        <v>2780.1000000000004</v>
      </c>
      <c r="K7" s="110">
        <f t="shared" si="1"/>
        <v>121.99201467573107</v>
      </c>
      <c r="L7" s="104">
        <v>0</v>
      </c>
      <c r="M7" s="103">
        <v>1.5</v>
      </c>
      <c r="N7" s="103">
        <f t="shared" si="2"/>
        <v>0</v>
      </c>
    </row>
    <row r="8" spans="1:14" ht="12.75">
      <c r="A8" s="87">
        <v>3</v>
      </c>
      <c r="B8" s="92" t="s">
        <v>174</v>
      </c>
      <c r="C8" s="114">
        <v>1291.3</v>
      </c>
      <c r="D8" s="98">
        <v>214.6</v>
      </c>
      <c r="E8" s="114">
        <v>1291.3</v>
      </c>
      <c r="F8" s="112">
        <v>0</v>
      </c>
      <c r="G8" s="101">
        <v>1964</v>
      </c>
      <c r="H8" s="97">
        <v>4379</v>
      </c>
      <c r="I8" s="97">
        <v>1643.7</v>
      </c>
      <c r="J8" s="113">
        <f t="shared" si="0"/>
        <v>2735.3</v>
      </c>
      <c r="K8" s="110">
        <f t="shared" si="1"/>
        <v>119.01071180492085</v>
      </c>
      <c r="L8" s="104">
        <v>0</v>
      </c>
      <c r="M8" s="103">
        <v>1.5</v>
      </c>
      <c r="N8" s="103">
        <f t="shared" si="2"/>
        <v>0</v>
      </c>
    </row>
    <row r="9" spans="1:14" ht="12.75">
      <c r="A9" s="87">
        <v>4</v>
      </c>
      <c r="B9" s="92" t="s">
        <v>175</v>
      </c>
      <c r="C9" s="98">
        <v>1324.3</v>
      </c>
      <c r="D9" s="98">
        <v>173.7</v>
      </c>
      <c r="E9" s="98">
        <v>1324.3</v>
      </c>
      <c r="F9" s="112">
        <v>0</v>
      </c>
      <c r="G9" s="113">
        <v>1639.3</v>
      </c>
      <c r="H9" s="97">
        <v>4791</v>
      </c>
      <c r="I9" s="97">
        <v>2326.6</v>
      </c>
      <c r="J9" s="113">
        <f t="shared" si="0"/>
        <v>2464.4</v>
      </c>
      <c r="K9" s="110">
        <f t="shared" si="1"/>
        <v>120.25645187469567</v>
      </c>
      <c r="L9" s="104">
        <v>0</v>
      </c>
      <c r="M9" s="103">
        <v>1.5</v>
      </c>
      <c r="N9" s="103">
        <f t="shared" si="2"/>
        <v>0</v>
      </c>
    </row>
    <row r="10" spans="1:14" ht="12.75">
      <c r="A10" s="87">
        <v>5</v>
      </c>
      <c r="B10" s="92" t="s">
        <v>176</v>
      </c>
      <c r="C10" s="98">
        <v>2439.1</v>
      </c>
      <c r="D10" s="98">
        <v>163.9</v>
      </c>
      <c r="E10" s="98">
        <v>2439.1</v>
      </c>
      <c r="F10" s="112">
        <v>0</v>
      </c>
      <c r="G10" s="113">
        <v>4644.9</v>
      </c>
      <c r="H10" s="97">
        <v>24664.1</v>
      </c>
      <c r="I10" s="97">
        <v>11431.6</v>
      </c>
      <c r="J10" s="113">
        <f t="shared" si="0"/>
        <v>13232.499999999998</v>
      </c>
      <c r="K10" s="110">
        <f t="shared" si="1"/>
        <v>53.534857358775746</v>
      </c>
      <c r="L10" s="104">
        <v>0.329</v>
      </c>
      <c r="M10" s="103">
        <v>1.5</v>
      </c>
      <c r="N10" s="103">
        <f t="shared" si="2"/>
        <v>0.49350000000000005</v>
      </c>
    </row>
    <row r="11" spans="1:14" ht="12.75">
      <c r="A11" s="87">
        <v>6</v>
      </c>
      <c r="B11" s="92" t="s">
        <v>177</v>
      </c>
      <c r="C11" s="98">
        <v>1951.7</v>
      </c>
      <c r="D11" s="98">
        <v>258</v>
      </c>
      <c r="E11" s="98">
        <v>1951.7</v>
      </c>
      <c r="F11" s="112">
        <v>0</v>
      </c>
      <c r="G11" s="113">
        <v>141.8</v>
      </c>
      <c r="H11" s="97">
        <v>3848.3</v>
      </c>
      <c r="I11" s="97">
        <v>598.9</v>
      </c>
      <c r="J11" s="113">
        <f t="shared" si="0"/>
        <v>3249.4</v>
      </c>
      <c r="K11" s="110">
        <f t="shared" si="1"/>
        <v>64.42727888225518</v>
      </c>
      <c r="L11" s="104">
        <v>0.111</v>
      </c>
      <c r="M11" s="103">
        <v>1.5</v>
      </c>
      <c r="N11" s="103">
        <f t="shared" si="2"/>
        <v>0.1665</v>
      </c>
    </row>
    <row r="12" spans="1:14" ht="18" customHeight="1">
      <c r="A12" s="87">
        <v>7</v>
      </c>
      <c r="B12" s="92" t="s">
        <v>178</v>
      </c>
      <c r="C12" s="98">
        <v>1840.4</v>
      </c>
      <c r="D12" s="98">
        <v>266.1</v>
      </c>
      <c r="E12" s="98">
        <v>1840.4</v>
      </c>
      <c r="F12" s="112">
        <v>0</v>
      </c>
      <c r="G12" s="98">
        <v>1821.5</v>
      </c>
      <c r="H12" s="97">
        <v>8591.3</v>
      </c>
      <c r="I12" s="97">
        <v>4817</v>
      </c>
      <c r="J12" s="113">
        <f t="shared" si="0"/>
        <v>3774.2999999999993</v>
      </c>
      <c r="K12" s="110">
        <f t="shared" si="1"/>
        <v>97.02196433775802</v>
      </c>
      <c r="L12" s="104">
        <v>0</v>
      </c>
      <c r="M12" s="103">
        <v>1.5</v>
      </c>
      <c r="N12" s="103">
        <f t="shared" si="2"/>
        <v>0</v>
      </c>
    </row>
    <row r="13" spans="1:14" ht="12.75">
      <c r="A13" s="87">
        <v>8</v>
      </c>
      <c r="B13" s="92" t="s">
        <v>189</v>
      </c>
      <c r="C13" s="98">
        <v>1217.2</v>
      </c>
      <c r="D13" s="98">
        <v>124.5</v>
      </c>
      <c r="E13" s="98">
        <v>1217.2</v>
      </c>
      <c r="F13" s="112">
        <v>0</v>
      </c>
      <c r="G13" s="113">
        <v>1788</v>
      </c>
      <c r="H13" s="97">
        <v>3952.9</v>
      </c>
      <c r="I13" s="97">
        <v>1364.3</v>
      </c>
      <c r="J13" s="113">
        <f t="shared" si="0"/>
        <v>2588.6000000000004</v>
      </c>
      <c r="K13" s="110">
        <f t="shared" si="1"/>
        <v>116.09364135053694</v>
      </c>
      <c r="L13" s="104">
        <v>0</v>
      </c>
      <c r="M13" s="103">
        <v>1.5</v>
      </c>
      <c r="N13" s="103">
        <f t="shared" si="2"/>
        <v>0</v>
      </c>
    </row>
    <row r="14" spans="1:14" ht="12.75">
      <c r="A14" s="87">
        <v>9</v>
      </c>
      <c r="B14" s="92" t="s">
        <v>180</v>
      </c>
      <c r="C14" s="98">
        <v>2604.6</v>
      </c>
      <c r="D14" s="98">
        <v>225.2</v>
      </c>
      <c r="E14" s="98">
        <v>2604.6</v>
      </c>
      <c r="F14" s="112">
        <v>0</v>
      </c>
      <c r="G14" s="113">
        <v>1982.6</v>
      </c>
      <c r="H14" s="97">
        <v>7449.5</v>
      </c>
      <c r="I14" s="97">
        <v>1742.9</v>
      </c>
      <c r="J14" s="113">
        <f t="shared" si="0"/>
        <v>5706.6</v>
      </c>
      <c r="K14" s="110">
        <f t="shared" si="1"/>
        <v>80.38411663687658</v>
      </c>
      <c r="L14" s="104">
        <v>0</v>
      </c>
      <c r="M14" s="103">
        <v>1.5</v>
      </c>
      <c r="N14" s="103">
        <f t="shared" si="2"/>
        <v>0</v>
      </c>
    </row>
    <row r="15" spans="1:14" ht="12.75">
      <c r="A15" s="87">
        <v>10</v>
      </c>
      <c r="B15" s="92" t="s">
        <v>181</v>
      </c>
      <c r="C15" s="98">
        <v>2075.4</v>
      </c>
      <c r="D15" s="98">
        <v>292.3</v>
      </c>
      <c r="E15" s="98">
        <v>2075.4</v>
      </c>
      <c r="F15" s="112">
        <v>0</v>
      </c>
      <c r="G15" s="98">
        <v>1636.3</v>
      </c>
      <c r="H15" s="97">
        <v>9171.7</v>
      </c>
      <c r="I15" s="97">
        <v>1939.6</v>
      </c>
      <c r="J15" s="113">
        <f t="shared" si="0"/>
        <v>7232.1</v>
      </c>
      <c r="K15" s="110">
        <f t="shared" si="1"/>
        <v>51.322575738720424</v>
      </c>
      <c r="L15" s="104">
        <v>0.374</v>
      </c>
      <c r="M15" s="103">
        <v>1.5</v>
      </c>
      <c r="N15" s="103">
        <f t="shared" si="2"/>
        <v>0.5609999999999999</v>
      </c>
    </row>
    <row r="16" spans="1:14" ht="12.75">
      <c r="A16" s="87">
        <v>11</v>
      </c>
      <c r="B16" s="92" t="s">
        <v>182</v>
      </c>
      <c r="C16" s="98">
        <v>1463.2</v>
      </c>
      <c r="D16" s="98">
        <v>149.1</v>
      </c>
      <c r="E16" s="98">
        <v>1463.2</v>
      </c>
      <c r="F16" s="112">
        <v>0</v>
      </c>
      <c r="G16" s="98">
        <v>515</v>
      </c>
      <c r="H16" s="97">
        <v>3813.2</v>
      </c>
      <c r="I16" s="97">
        <v>628.7</v>
      </c>
      <c r="J16" s="113">
        <f t="shared" si="0"/>
        <v>3184.5</v>
      </c>
      <c r="K16" s="110">
        <f t="shared" si="1"/>
        <v>62.11964201601508</v>
      </c>
      <c r="L16" s="104">
        <v>0.158</v>
      </c>
      <c r="M16" s="103">
        <v>1.5</v>
      </c>
      <c r="N16" s="103">
        <f t="shared" si="2"/>
        <v>0.237</v>
      </c>
    </row>
    <row r="17" spans="1:14" ht="12.75">
      <c r="A17" s="87">
        <v>12</v>
      </c>
      <c r="B17" s="92" t="s">
        <v>183</v>
      </c>
      <c r="C17" s="101">
        <v>1922.6</v>
      </c>
      <c r="D17" s="98">
        <v>233.4</v>
      </c>
      <c r="E17" s="101">
        <v>1922.6</v>
      </c>
      <c r="F17" s="112">
        <v>0</v>
      </c>
      <c r="G17" s="113">
        <v>1187</v>
      </c>
      <c r="H17" s="97">
        <v>4909.2</v>
      </c>
      <c r="I17" s="97">
        <v>1225.3</v>
      </c>
      <c r="J17" s="113">
        <f t="shared" si="0"/>
        <v>3683.8999999999996</v>
      </c>
      <c r="K17" s="110">
        <f t="shared" si="1"/>
        <v>84.41054317435326</v>
      </c>
      <c r="L17" s="104">
        <v>0</v>
      </c>
      <c r="M17" s="103">
        <v>1.5</v>
      </c>
      <c r="N17" s="103">
        <f t="shared" si="2"/>
        <v>0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78</v>
      </c>
      <c r="B30" s="170"/>
      <c r="C30" s="93">
        <f aca="true" t="shared" si="3" ref="C30:J30">SUM(C6:C29)</f>
        <v>21889.7</v>
      </c>
      <c r="D30" s="93">
        <f t="shared" si="3"/>
        <v>2475.1</v>
      </c>
      <c r="E30" s="101">
        <f t="shared" si="3"/>
        <v>21889.7</v>
      </c>
      <c r="F30" s="101">
        <f t="shared" si="3"/>
        <v>0</v>
      </c>
      <c r="G30" s="100">
        <f t="shared" si="3"/>
        <v>19518.4</v>
      </c>
      <c r="H30" s="100">
        <f t="shared" si="3"/>
        <v>91232.59999999999</v>
      </c>
      <c r="I30" s="100">
        <f t="shared" si="3"/>
        <v>36954.3</v>
      </c>
      <c r="J30" s="100">
        <f t="shared" si="3"/>
        <v>54278.299999999996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:E17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102</v>
      </c>
      <c r="C3" s="54" t="s">
        <v>114</v>
      </c>
      <c r="D3" s="26" t="s">
        <v>199</v>
      </c>
      <c r="E3" s="26" t="s">
        <v>200</v>
      </c>
      <c r="F3" s="22" t="s">
        <v>131</v>
      </c>
      <c r="G3" s="22" t="s">
        <v>24</v>
      </c>
      <c r="H3" s="172" t="s">
        <v>80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11197.8</v>
      </c>
      <c r="E6" s="97">
        <v>7551.2</v>
      </c>
      <c r="F6" s="99">
        <f aca="true" t="shared" si="0" ref="F6:F17">D6-E6</f>
        <v>3646.5999999999995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4464.6</v>
      </c>
      <c r="E7" s="97">
        <v>1684.5</v>
      </c>
      <c r="F7" s="99">
        <f t="shared" si="0"/>
        <v>2780.1000000000004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4379</v>
      </c>
      <c r="E8" s="97">
        <v>1643.7</v>
      </c>
      <c r="F8" s="99">
        <f t="shared" si="0"/>
        <v>2735.3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4791</v>
      </c>
      <c r="E9" s="97">
        <v>2326.6</v>
      </c>
      <c r="F9" s="99">
        <f t="shared" si="0"/>
        <v>2464.4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24664.1</v>
      </c>
      <c r="E10" s="97">
        <v>11431.6</v>
      </c>
      <c r="F10" s="99">
        <f t="shared" si="0"/>
        <v>13232.499999999998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3848.3</v>
      </c>
      <c r="E11" s="97">
        <v>598.9</v>
      </c>
      <c r="F11" s="99">
        <f t="shared" si="0"/>
        <v>3249.4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8591.3</v>
      </c>
      <c r="E12" s="97">
        <v>4817</v>
      </c>
      <c r="F12" s="99">
        <f t="shared" si="0"/>
        <v>3774.2999999999993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3952.9</v>
      </c>
      <c r="E13" s="97">
        <v>1364.3</v>
      </c>
      <c r="F13" s="99">
        <f t="shared" si="0"/>
        <v>2588.6000000000004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7449.5</v>
      </c>
      <c r="E14" s="97">
        <v>1742.9</v>
      </c>
      <c r="F14" s="99">
        <f t="shared" si="0"/>
        <v>5706.6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9171.7</v>
      </c>
      <c r="E15" s="97">
        <v>1939.6</v>
      </c>
      <c r="F15" s="99">
        <f t="shared" si="0"/>
        <v>7232.1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3813.2</v>
      </c>
      <c r="E16" s="97">
        <v>628.7</v>
      </c>
      <c r="F16" s="99">
        <f t="shared" si="0"/>
        <v>3184.5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4909.2</v>
      </c>
      <c r="E17" s="97">
        <v>1225.3</v>
      </c>
      <c r="F17" s="99">
        <f t="shared" si="0"/>
        <v>3683.8999999999996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78</v>
      </c>
      <c r="B30" s="170"/>
      <c r="C30" s="101">
        <f>SUM(C6:C29)</f>
        <v>0</v>
      </c>
      <c r="D30" s="101">
        <f>SUM(D6:D29)</f>
        <v>91232.59999999999</v>
      </c>
      <c r="E30" s="101">
        <f>SUM(E6:E29)</f>
        <v>36954.3</v>
      </c>
      <c r="F30" s="100">
        <f>SUM(F6:F29)</f>
        <v>54278.299999999996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79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102</v>
      </c>
      <c r="C3" s="54" t="s">
        <v>115</v>
      </c>
      <c r="D3" s="48" t="s">
        <v>143</v>
      </c>
      <c r="E3" s="54" t="s">
        <v>24</v>
      </c>
      <c r="F3" s="172" t="s">
        <v>80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81</v>
      </c>
      <c r="D4" s="72" t="s">
        <v>76</v>
      </c>
      <c r="E4" s="76" t="s">
        <v>77</v>
      </c>
      <c r="F4" s="174"/>
      <c r="G4" s="174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8">
        <v>2340.4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8">
        <v>1419.5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14">
        <v>1291.3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8">
        <v>1324.3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8">
        <v>2439.1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8">
        <v>1951.7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8">
        <v>1840.4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8">
        <v>1217.2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8">
        <v>2604.6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8">
        <v>2075.4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8">
        <v>1463.2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1922.6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78</v>
      </c>
      <c r="B30" s="170"/>
      <c r="C30" s="117">
        <f>SUM(C6:C29)</f>
        <v>0</v>
      </c>
      <c r="D30" s="100">
        <f>SUM(D6:D29)</f>
        <v>21889.7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7" sqref="D17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72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73</v>
      </c>
      <c r="B3" s="178" t="s">
        <v>102</v>
      </c>
      <c r="C3" s="54" t="s">
        <v>116</v>
      </c>
      <c r="D3" s="54" t="s">
        <v>117</v>
      </c>
      <c r="E3" s="54" t="s">
        <v>24</v>
      </c>
      <c r="F3" s="172" t="s">
        <v>74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75</v>
      </c>
      <c r="D4" s="72" t="s">
        <v>76</v>
      </c>
      <c r="E4" s="73" t="s">
        <v>77</v>
      </c>
      <c r="F4" s="174"/>
      <c r="G4" s="174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101.2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98.6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37.5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48.7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432.8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45.6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145.7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80.3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758.8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292.4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168.8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96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78</v>
      </c>
      <c r="B30" s="170"/>
      <c r="C30" s="101">
        <f>SUM(C6:C29)</f>
        <v>0</v>
      </c>
      <c r="D30" s="100">
        <f>SUM(D6:D29)</f>
        <v>2306.4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:H17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102</v>
      </c>
      <c r="C3" s="36" t="s">
        <v>66</v>
      </c>
      <c r="D3" s="22" t="s">
        <v>144</v>
      </c>
      <c r="E3" s="22" t="s">
        <v>119</v>
      </c>
      <c r="F3" s="26" t="s">
        <v>222</v>
      </c>
      <c r="G3" s="26" t="s">
        <v>202</v>
      </c>
      <c r="H3" s="26" t="s">
        <v>203</v>
      </c>
      <c r="I3" s="54" t="s">
        <v>132</v>
      </c>
      <c r="J3" s="54" t="s">
        <v>24</v>
      </c>
      <c r="K3" s="172" t="s">
        <v>67</v>
      </c>
      <c r="L3" s="172" t="s">
        <v>5</v>
      </c>
      <c r="M3" s="23" t="s">
        <v>6</v>
      </c>
    </row>
    <row r="4" spans="1:13" ht="66.75" customHeight="1">
      <c r="A4" s="171"/>
      <c r="B4" s="178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4"/>
      <c r="L4" s="174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6">
        <v>0</v>
      </c>
      <c r="D6" s="130">
        <v>0</v>
      </c>
      <c r="E6" s="113">
        <f aca="true" t="shared" si="0" ref="E6:E17">C6-D6</f>
        <v>0</v>
      </c>
      <c r="F6" s="97">
        <v>10989.8</v>
      </c>
      <c r="G6" s="97">
        <v>109.7</v>
      </c>
      <c r="H6" s="97">
        <v>7318.6</v>
      </c>
      <c r="I6" s="113">
        <f aca="true" t="shared" si="1" ref="I6:I17">F6-G6-H6</f>
        <v>3561.499999999998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6">
        <v>0</v>
      </c>
      <c r="D7" s="97">
        <v>0</v>
      </c>
      <c r="E7" s="113">
        <f t="shared" si="0"/>
        <v>0</v>
      </c>
      <c r="F7" s="97">
        <v>4379.6</v>
      </c>
      <c r="G7" s="97">
        <v>43.9</v>
      </c>
      <c r="H7" s="97">
        <v>1509.4</v>
      </c>
      <c r="I7" s="113">
        <f t="shared" si="1"/>
        <v>2826.3000000000006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6">
        <v>0</v>
      </c>
      <c r="D8" s="97">
        <v>0</v>
      </c>
      <c r="E8" s="113">
        <f t="shared" si="0"/>
        <v>0</v>
      </c>
      <c r="F8" s="97">
        <v>4162</v>
      </c>
      <c r="G8" s="97">
        <v>43.9</v>
      </c>
      <c r="H8" s="97">
        <v>1419.5</v>
      </c>
      <c r="I8" s="113">
        <f t="shared" si="1"/>
        <v>2698.6000000000004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6">
        <v>0</v>
      </c>
      <c r="D9" s="97">
        <v>0</v>
      </c>
      <c r="E9" s="113">
        <f t="shared" si="0"/>
        <v>0</v>
      </c>
      <c r="F9" s="97">
        <v>4761</v>
      </c>
      <c r="G9" s="97">
        <v>786.4</v>
      </c>
      <c r="H9" s="97">
        <v>1400.8</v>
      </c>
      <c r="I9" s="113">
        <f t="shared" si="1"/>
        <v>2573.8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6">
        <v>0</v>
      </c>
      <c r="D10" s="97">
        <v>0</v>
      </c>
      <c r="E10" s="113">
        <f t="shared" si="0"/>
        <v>0</v>
      </c>
      <c r="F10" s="97">
        <v>24518.8</v>
      </c>
      <c r="G10" s="97">
        <v>0.7</v>
      </c>
      <c r="H10" s="97">
        <v>11267</v>
      </c>
      <c r="I10" s="113">
        <f t="shared" si="1"/>
        <v>13251.099999999999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6">
        <v>0</v>
      </c>
      <c r="D11" s="97">
        <v>0</v>
      </c>
      <c r="E11" s="113">
        <f t="shared" si="0"/>
        <v>0</v>
      </c>
      <c r="F11" s="97">
        <v>3541.3</v>
      </c>
      <c r="G11" s="97">
        <v>109.6</v>
      </c>
      <c r="H11" s="97">
        <v>317.1</v>
      </c>
      <c r="I11" s="113">
        <f t="shared" si="1"/>
        <v>3114.6000000000004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6">
        <v>0</v>
      </c>
      <c r="D12" s="97">
        <v>0</v>
      </c>
      <c r="E12" s="113">
        <f t="shared" si="0"/>
        <v>0</v>
      </c>
      <c r="F12" s="97">
        <v>8482.5</v>
      </c>
      <c r="G12" s="97">
        <v>109.6</v>
      </c>
      <c r="H12" s="97">
        <v>4527</v>
      </c>
      <c r="I12" s="113">
        <f t="shared" si="1"/>
        <v>3845.8999999999996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6">
        <v>0</v>
      </c>
      <c r="D13" s="97">
        <v>0</v>
      </c>
      <c r="E13" s="113">
        <f t="shared" si="0"/>
        <v>0</v>
      </c>
      <c r="F13" s="97">
        <v>3944.5</v>
      </c>
      <c r="G13" s="97">
        <v>43.9</v>
      </c>
      <c r="H13" s="97">
        <v>1230.3</v>
      </c>
      <c r="I13" s="113">
        <f t="shared" si="1"/>
        <v>2670.3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6">
        <v>0</v>
      </c>
      <c r="D14" s="97">
        <v>0</v>
      </c>
      <c r="E14" s="113">
        <f t="shared" si="0"/>
        <v>0</v>
      </c>
      <c r="F14" s="97">
        <v>7392.5</v>
      </c>
      <c r="G14" s="97">
        <v>109.6</v>
      </c>
      <c r="H14" s="97">
        <v>1493.9</v>
      </c>
      <c r="I14" s="113">
        <f t="shared" si="1"/>
        <v>5789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6">
        <v>0</v>
      </c>
      <c r="D15" s="97">
        <v>0</v>
      </c>
      <c r="E15" s="113">
        <f t="shared" si="0"/>
        <v>0</v>
      </c>
      <c r="F15" s="97">
        <v>9042.7</v>
      </c>
      <c r="G15" s="97">
        <v>154</v>
      </c>
      <c r="H15" s="97">
        <v>1613.5</v>
      </c>
      <c r="I15" s="113">
        <f t="shared" si="1"/>
        <v>7275.200000000001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6">
        <v>0</v>
      </c>
      <c r="D16" s="97">
        <v>0</v>
      </c>
      <c r="E16" s="113">
        <f t="shared" si="0"/>
        <v>0</v>
      </c>
      <c r="F16" s="97">
        <v>3734.2</v>
      </c>
      <c r="G16" s="97">
        <v>43.9</v>
      </c>
      <c r="H16" s="97">
        <v>470.1</v>
      </c>
      <c r="I16" s="113">
        <f t="shared" si="1"/>
        <v>3220.2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6">
        <v>0</v>
      </c>
      <c r="D17" s="130">
        <v>0</v>
      </c>
      <c r="E17" s="113">
        <f t="shared" si="0"/>
        <v>0</v>
      </c>
      <c r="F17" s="97">
        <v>4794.6</v>
      </c>
      <c r="G17" s="97">
        <v>109.7</v>
      </c>
      <c r="H17" s="97">
        <v>968.1</v>
      </c>
      <c r="I17" s="113">
        <f t="shared" si="1"/>
        <v>3716.8000000000006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65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89743.5</v>
      </c>
      <c r="G30" s="101">
        <f t="shared" si="4"/>
        <v>1664.9</v>
      </c>
      <c r="H30" s="101">
        <f t="shared" si="4"/>
        <v>33535.299999999996</v>
      </c>
      <c r="I30" s="101">
        <f t="shared" si="4"/>
        <v>54543.3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102</v>
      </c>
      <c r="C3" s="22" t="s">
        <v>121</v>
      </c>
      <c r="D3" s="21"/>
      <c r="E3" s="21"/>
      <c r="F3" s="26" t="s">
        <v>204</v>
      </c>
      <c r="G3" s="26" t="s">
        <v>205</v>
      </c>
      <c r="H3" s="26" t="s">
        <v>203</v>
      </c>
      <c r="I3" s="54" t="s">
        <v>133</v>
      </c>
      <c r="J3" s="54" t="s">
        <v>24</v>
      </c>
      <c r="K3" s="172" t="s">
        <v>15</v>
      </c>
      <c r="L3" s="172" t="s">
        <v>63</v>
      </c>
      <c r="M3" s="6" t="s">
        <v>6</v>
      </c>
    </row>
    <row r="4" spans="1:13" s="10" customFormat="1" ht="56.25" customHeight="1">
      <c r="A4" s="171"/>
      <c r="B4" s="17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10989.8</v>
      </c>
      <c r="G6" s="97">
        <v>109.7</v>
      </c>
      <c r="H6" s="97">
        <v>7318.6</v>
      </c>
      <c r="I6" s="97">
        <f aca="true" t="shared" si="0" ref="I6:I17">F6-G6-H6</f>
        <v>3561.499999999998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4379.6</v>
      </c>
      <c r="G7" s="97">
        <v>43.9</v>
      </c>
      <c r="H7" s="97">
        <v>1509.4</v>
      </c>
      <c r="I7" s="97">
        <f t="shared" si="0"/>
        <v>2826.3000000000006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4162</v>
      </c>
      <c r="G8" s="97">
        <v>43.9</v>
      </c>
      <c r="H8" s="97">
        <v>1419.5</v>
      </c>
      <c r="I8" s="97">
        <f t="shared" si="0"/>
        <v>2698.6000000000004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4761</v>
      </c>
      <c r="G9" s="97">
        <v>786.4</v>
      </c>
      <c r="H9" s="97">
        <v>1400.8</v>
      </c>
      <c r="I9" s="97">
        <f t="shared" si="0"/>
        <v>2573.8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24518.8</v>
      </c>
      <c r="G10" s="97">
        <v>0.7</v>
      </c>
      <c r="H10" s="97">
        <v>11267</v>
      </c>
      <c r="I10" s="97">
        <f t="shared" si="0"/>
        <v>13251.099999999999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3541.3</v>
      </c>
      <c r="G11" s="97">
        <v>109.6</v>
      </c>
      <c r="H11" s="97">
        <v>317.1</v>
      </c>
      <c r="I11" s="97">
        <f t="shared" si="0"/>
        <v>3114.6000000000004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8482.5</v>
      </c>
      <c r="G12" s="97">
        <v>109.6</v>
      </c>
      <c r="H12" s="97">
        <v>4527</v>
      </c>
      <c r="I12" s="97">
        <f t="shared" si="0"/>
        <v>3845.8999999999996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3944.5</v>
      </c>
      <c r="G13" s="97">
        <v>43.9</v>
      </c>
      <c r="H13" s="97">
        <v>1230.3</v>
      </c>
      <c r="I13" s="97">
        <f t="shared" si="0"/>
        <v>2670.3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7392.5</v>
      </c>
      <c r="G14" s="97">
        <v>109.6</v>
      </c>
      <c r="H14" s="97">
        <v>1493.9</v>
      </c>
      <c r="I14" s="97">
        <f t="shared" si="0"/>
        <v>5789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9042.7</v>
      </c>
      <c r="G15" s="97">
        <v>154</v>
      </c>
      <c r="H15" s="97">
        <v>1613.5</v>
      </c>
      <c r="I15" s="97">
        <f t="shared" si="0"/>
        <v>7275.200000000001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3734.2</v>
      </c>
      <c r="G16" s="97">
        <v>43.9</v>
      </c>
      <c r="H16" s="97">
        <v>470.1</v>
      </c>
      <c r="I16" s="97">
        <f t="shared" si="0"/>
        <v>3220.2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4794.6</v>
      </c>
      <c r="G17" s="97">
        <v>109.7</v>
      </c>
      <c r="H17" s="97">
        <v>968.1</v>
      </c>
      <c r="I17" s="97">
        <f t="shared" si="0"/>
        <v>3716.8000000000006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65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89743.5</v>
      </c>
      <c r="G30" s="93">
        <f t="shared" si="3"/>
        <v>1664.9</v>
      </c>
      <c r="H30" s="93">
        <f>SUM(H6:H29)</f>
        <v>33535.299999999996</v>
      </c>
      <c r="I30" s="93">
        <f t="shared" si="3"/>
        <v>54543.3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Кириллова</cp:lastModifiedBy>
  <cp:lastPrinted>2010-01-21T07:53:12Z</cp:lastPrinted>
  <dcterms:created xsi:type="dcterms:W3CDTF">2007-07-17T04:31:37Z</dcterms:created>
  <dcterms:modified xsi:type="dcterms:W3CDTF">2010-04-01T11:11:28Z</dcterms:modified>
  <cp:category/>
  <cp:version/>
  <cp:contentType/>
  <cp:contentStatus/>
</cp:coreProperties>
</file>