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<sst xmlns="http://schemas.openxmlformats.org/spreadsheetml/2006/main" count="636" uniqueCount="226">
  <si>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</si>
  <si>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</si>
  <si>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</si>
  <si>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</si>
  <si>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</si>
  <si>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</si>
  <si>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</si>
  <si>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</si>
  <si>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</si>
  <si>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</si>
  <si>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</si>
  <si>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</si>
  <si>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</si>
  <si>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</si>
  <si>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</si>
  <si>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</si>
  <si>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</si>
  <si>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</si>
  <si>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</si>
  <si>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</si>
  <si>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</si>
  <si>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</si>
  <si>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</si>
  <si>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</si>
  <si>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</si>
  <si>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</si>
  <si>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</si>
  <si>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</si>
  <si>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</si>
  <si>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</si>
  <si>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</si>
  <si>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</si>
  <si>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</si>
  <si>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</si>
  <si>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</si>
  <si>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</si>
  <si>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</si>
  <si>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</si>
  <si>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</si>
  <si>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</si>
  <si>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</si>
  <si>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</si>
  <si>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</si>
  <si>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</si>
  <si>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</si>
  <si>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</si>
  <si>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</si>
  <si>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</si>
  <si>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</si>
  <si>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</si>
  <si>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</si>
  <si>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</si>
  <si>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</si>
  <si>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</si>
  <si>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</si>
  <si>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</si>
  <si>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</si>
  <si>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</si>
  <si>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</si>
  <si>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</si>
  <si>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</si>
  <si>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</si>
  <si>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</si>
  <si>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</si>
  <si>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</si>
  <si>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</si>
  <si>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</si>
  <si>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</si>
  <si>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</si>
  <si>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</si>
  <si>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</si>
  <si>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</si>
  <si>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</si>
  <si>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</si>
  <si>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</si>
  <si>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</si>
  <si>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</si>
  <si>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</si>
  <si>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</si>
  <si>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</si>
  <si>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</si>
  <si>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</si>
  <si>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</si>
  <si>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</si>
  <si>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</si>
  <si>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</si>
  <si>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</si>
  <si>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</si>
  <si>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</si>
  <si>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</si>
  <si>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</si>
  <si>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</si>
  <si>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</si>
  <si>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</si>
  <si>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</si>
  <si>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</si>
  <si>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</si>
  <si>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</si>
  <si>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</si>
  <si>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</si>
  <si>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</si>
  <si>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</si>
  <si>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</si>
  <si>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</si>
  <si>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</si>
  <si>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</si>
  <si>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</si>
  <si>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</si>
  <si>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</si>
  <si>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</si>
  <si>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</si>
  <si>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</si>
  <si>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</si>
  <si>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</si>
  <si>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</si>
  <si>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</si>
  <si>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</si>
  <si>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</si>
  <si>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</si>
  <si>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</si>
  <si>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</si>
  <si>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</si>
  <si>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</si>
  <si>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</si>
  <si>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</si>
  <si>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</si>
  <si>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</si>
  <si>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</si>
  <si>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</si>
  <si>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</si>
  <si>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</si>
  <si>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</si>
  <si>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</si>
  <si>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</si>
  <si>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</si>
  <si>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</si>
  <si>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</si>
  <si>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</si>
  <si>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</si>
  <si>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</si>
  <si>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</si>
  <si>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</si>
  <si>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</si>
  <si>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</si>
  <si>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</si>
  <si>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</si>
  <si>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</si>
  <si>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</si>
  <si>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</si>
  <si>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</si>
  <si>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</si>
  <si>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</si>
  <si>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</si>
  <si>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</si>
  <si>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</si>
  <si>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</si>
  <si>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</si>
  <si>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</si>
  <si>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</si>
  <si>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</si>
  <si>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</si>
  <si>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</si>
  <si>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</si>
  <si>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</si>
  <si>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</si>
  <si>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</si>
  <si>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</si>
  <si>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</si>
  <si>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</si>
  <si>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</si>
  <si>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</si>
  <si>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</si>
  <si>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</si>
  <si>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</si>
  <si>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</si>
  <si>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</si>
  <si>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</si>
  <si>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</si>
  <si>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</si>
  <si>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</si>
  <si>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</si>
  <si>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</si>
  <si>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</si>
  <si>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</si>
  <si>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</si>
  <si>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</si>
  <si>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</si>
  <si>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</si>
  <si>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</si>
  <si>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Плановые показатели объема расходов бюджета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</si>
  <si>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</si>
  <si>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</si>
  <si>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</si>
  <si>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</si>
  <si>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</si>
  <si>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</si>
  <si>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</si>
  <si>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</si>
  <si>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</si>
  <si>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</si>
  <si>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</si>
  <si>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</si>
  <si>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</si>
  <si>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2008 год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</si>
  <si>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</si>
  <si>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</si>
  <si>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</si>
  <si>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А.Сюрбеевское с.п.</t>
  </si>
  <si>
    <t>С.Токаевское с.п.</t>
  </si>
  <si>
    <t>А. Сюрбеевское с.п.</t>
  </si>
  <si>
    <t>Прогноз поступления налоговых и неналоговых доходов в бюджеты поселений  на 2008 год</t>
  </si>
  <si>
    <t>Оценка по индикатору                              Мi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</si>
  <si>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</si>
  <si>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</si>
  <si>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</si>
  <si>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</si>
  <si>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</si>
  <si>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</si>
  <si>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</si>
  <si>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субвенций из бюджета муниципального района  в бюджет поселений на 2008 год"</t>
  </si>
  <si>
    <t>Недоимка по местным налогам на 01.01.2008</t>
  </si>
  <si>
    <t>Удельный вес индикатора                                 (Wi)</t>
  </si>
  <si>
    <t>Кредиторская задолженность на 01.01.2008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</si>
  <si>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01.12.2008г. </t>
    </r>
  </si>
  <si>
    <t>Кредиторская задолженность на 01.12.2008</t>
  </si>
  <si>
    <t>Недоимка по местным налогам на 01.12.2008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</si>
</sst>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3" sqref="R23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</cols>
  <sheetData>
    <row r="3" spans="2:19" ht="36" customHeight="1">
      <c r="B3" s="170" t="s">
        <v>223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156</v>
      </c>
      <c r="D5" s="85" t="s">
        <v>157</v>
      </c>
      <c r="E5" s="85" t="s">
        <v>158</v>
      </c>
      <c r="F5" s="85" t="s">
        <v>159</v>
      </c>
      <c r="G5" s="85" t="s">
        <v>160</v>
      </c>
      <c r="H5" s="85" t="s">
        <v>161</v>
      </c>
      <c r="I5" s="85" t="s">
        <v>162</v>
      </c>
      <c r="J5" s="85" t="s">
        <v>163</v>
      </c>
      <c r="K5" s="85" t="s">
        <v>164</v>
      </c>
      <c r="L5" s="85" t="s">
        <v>165</v>
      </c>
      <c r="M5" s="85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6" t="s">
        <v>172</v>
      </c>
    </row>
    <row r="6" spans="1:19" ht="18" customHeight="1">
      <c r="A6" s="87">
        <v>1</v>
      </c>
      <c r="B6" s="91" t="s">
        <v>173</v>
      </c>
      <c r="C6" s="166">
        <v>0</v>
      </c>
      <c r="D6" s="167">
        <v>0</v>
      </c>
      <c r="E6" s="167">
        <v>0.261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1</v>
      </c>
      <c r="S6" s="167">
        <f aca="true" t="shared" si="0" ref="S6:S17">SUM(C6:R6)</f>
        <v>10.111</v>
      </c>
    </row>
    <row r="7" spans="1:19" ht="18.75" customHeight="1">
      <c r="A7" s="87">
        <v>2</v>
      </c>
      <c r="B7" s="91" t="s">
        <v>174</v>
      </c>
      <c r="C7" s="166">
        <v>0</v>
      </c>
      <c r="D7" s="167">
        <v>0</v>
      </c>
      <c r="E7" s="167">
        <v>0.14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1.056</v>
      </c>
      <c r="R7" s="167">
        <v>1</v>
      </c>
      <c r="S7" s="167">
        <f t="shared" si="0"/>
        <v>11.796</v>
      </c>
    </row>
    <row r="8" spans="1:19" ht="18.75" customHeight="1">
      <c r="A8" s="87">
        <v>3</v>
      </c>
      <c r="B8" s="91" t="s">
        <v>175</v>
      </c>
      <c r="C8" s="166">
        <v>0</v>
      </c>
      <c r="D8" s="167">
        <v>0</v>
      </c>
      <c r="E8" s="167">
        <v>0.057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1.08</v>
      </c>
      <c r="R8" s="167">
        <v>1</v>
      </c>
      <c r="S8" s="167">
        <f t="shared" si="0"/>
        <v>11.737</v>
      </c>
    </row>
    <row r="9" spans="1:19" ht="17.25" customHeight="1">
      <c r="A9" s="87">
        <v>4</v>
      </c>
      <c r="B9" s="91" t="s">
        <v>176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</v>
      </c>
      <c r="N9" s="167">
        <v>0.75</v>
      </c>
      <c r="O9" s="167">
        <v>0.75</v>
      </c>
      <c r="P9" s="167">
        <v>0.75</v>
      </c>
      <c r="Q9" s="167">
        <v>1.128</v>
      </c>
      <c r="R9" s="167">
        <v>1</v>
      </c>
      <c r="S9" s="167">
        <f t="shared" si="0"/>
        <v>10.978</v>
      </c>
    </row>
    <row r="10" spans="1:19" ht="18.75" customHeight="1">
      <c r="A10" s="87">
        <v>5</v>
      </c>
      <c r="B10" s="91" t="s">
        <v>177</v>
      </c>
      <c r="C10" s="166">
        <v>0.655</v>
      </c>
      <c r="D10" s="167">
        <v>0.024</v>
      </c>
      <c r="E10" s="167">
        <v>1.331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1.08</v>
      </c>
      <c r="R10" s="167">
        <v>0.948</v>
      </c>
      <c r="S10" s="167">
        <f t="shared" si="0"/>
        <v>13.638</v>
      </c>
    </row>
    <row r="11" spans="1:19" ht="16.5" customHeight="1">
      <c r="A11" s="87">
        <v>6</v>
      </c>
      <c r="B11" s="91" t="s">
        <v>178</v>
      </c>
      <c r="C11" s="166">
        <v>0</v>
      </c>
      <c r="D11" s="167">
        <v>0</v>
      </c>
      <c r="E11" s="167">
        <v>0.084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0.75</v>
      </c>
      <c r="N11" s="167">
        <v>0.75</v>
      </c>
      <c r="O11" s="167">
        <v>0.75</v>
      </c>
      <c r="P11" s="167">
        <v>0.75</v>
      </c>
      <c r="Q11" s="167">
        <v>0.696</v>
      </c>
      <c r="R11" s="167">
        <v>1</v>
      </c>
      <c r="S11" s="167">
        <f t="shared" si="0"/>
        <v>11.38</v>
      </c>
    </row>
    <row r="12" spans="1:19" ht="17.25" customHeight="1">
      <c r="A12" s="87">
        <v>7</v>
      </c>
      <c r="B12" s="91" t="s">
        <v>179</v>
      </c>
      <c r="C12" s="166">
        <v>0</v>
      </c>
      <c r="D12" s="167">
        <v>0</v>
      </c>
      <c r="E12" s="167">
        <v>0.435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</v>
      </c>
      <c r="N12" s="167">
        <v>0.75</v>
      </c>
      <c r="O12" s="167">
        <v>0.75</v>
      </c>
      <c r="P12" s="167">
        <v>0.75</v>
      </c>
      <c r="Q12" s="167">
        <v>0</v>
      </c>
      <c r="R12" s="167">
        <v>1</v>
      </c>
      <c r="S12" s="167">
        <f t="shared" si="0"/>
        <v>10.285</v>
      </c>
    </row>
    <row r="13" spans="1:19" ht="15.75" customHeight="1">
      <c r="A13" s="87">
        <v>8</v>
      </c>
      <c r="B13" s="91" t="s">
        <v>186</v>
      </c>
      <c r="C13" s="166">
        <v>0</v>
      </c>
      <c r="D13" s="167">
        <v>0</v>
      </c>
      <c r="E13" s="167">
        <v>0.098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0.75</v>
      </c>
      <c r="N13" s="167">
        <v>0.75</v>
      </c>
      <c r="O13" s="167">
        <v>0.75</v>
      </c>
      <c r="P13" s="167">
        <v>0.75</v>
      </c>
      <c r="Q13" s="167">
        <v>0.96</v>
      </c>
      <c r="R13" s="167">
        <v>1</v>
      </c>
      <c r="S13" s="167">
        <f t="shared" si="0"/>
        <v>11.658000000000001</v>
      </c>
    </row>
    <row r="14" spans="1:19" ht="16.5" customHeight="1">
      <c r="A14" s="87">
        <v>9</v>
      </c>
      <c r="B14" s="91" t="s">
        <v>181</v>
      </c>
      <c r="C14" s="166">
        <v>0</v>
      </c>
      <c r="D14" s="167">
        <v>0</v>
      </c>
      <c r="E14" s="167">
        <v>0.335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0.75</v>
      </c>
      <c r="N14" s="167">
        <v>0.75</v>
      </c>
      <c r="O14" s="167">
        <v>0.75</v>
      </c>
      <c r="P14" s="167">
        <v>0.75</v>
      </c>
      <c r="Q14" s="167">
        <v>1.056</v>
      </c>
      <c r="R14" s="167">
        <v>1</v>
      </c>
      <c r="S14" s="167">
        <f t="shared" si="0"/>
        <v>11.991</v>
      </c>
    </row>
    <row r="15" spans="1:19" ht="16.5" customHeight="1">
      <c r="A15" s="87">
        <v>10</v>
      </c>
      <c r="B15" s="91" t="s">
        <v>182</v>
      </c>
      <c r="C15" s="166">
        <v>0</v>
      </c>
      <c r="D15" s="167">
        <v>0.5</v>
      </c>
      <c r="E15" s="167">
        <v>0.894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1.152</v>
      </c>
      <c r="R15" s="167">
        <v>1</v>
      </c>
      <c r="S15" s="167">
        <f t="shared" si="0"/>
        <v>13.145999999999999</v>
      </c>
    </row>
    <row r="16" spans="1:19" ht="16.5" customHeight="1">
      <c r="A16" s="87">
        <v>11</v>
      </c>
      <c r="B16" s="91" t="s">
        <v>183</v>
      </c>
      <c r="C16" s="166">
        <v>0</v>
      </c>
      <c r="D16" s="167">
        <v>0</v>
      </c>
      <c r="E16" s="167">
        <v>0.323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1</v>
      </c>
      <c r="S16" s="167">
        <f t="shared" si="0"/>
        <v>12.123</v>
      </c>
    </row>
    <row r="17" spans="1:19" ht="17.25" customHeight="1">
      <c r="A17" s="87">
        <v>12</v>
      </c>
      <c r="B17" s="91" t="s">
        <v>184</v>
      </c>
      <c r="C17" s="166">
        <v>0</v>
      </c>
      <c r="D17" s="167">
        <v>0</v>
      </c>
      <c r="E17" s="167">
        <v>0.269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0.75</v>
      </c>
      <c r="N17" s="167">
        <v>0.75</v>
      </c>
      <c r="O17" s="167">
        <v>0.75</v>
      </c>
      <c r="P17" s="167">
        <v>0.75</v>
      </c>
      <c r="Q17" s="167">
        <v>0.816</v>
      </c>
      <c r="R17" s="167">
        <v>1</v>
      </c>
      <c r="S17" s="167">
        <f t="shared" si="0"/>
        <v>11.685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" sqref="F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2" t="s">
        <v>3</v>
      </c>
      <c r="B3" s="179" t="s">
        <v>102</v>
      </c>
      <c r="C3" s="22" t="s">
        <v>123</v>
      </c>
      <c r="D3" s="26" t="s">
        <v>203</v>
      </c>
      <c r="E3" s="26" t="s">
        <v>197</v>
      </c>
      <c r="F3" s="26" t="s">
        <v>198</v>
      </c>
      <c r="G3" s="54" t="s">
        <v>134</v>
      </c>
      <c r="H3" s="5" t="s">
        <v>24</v>
      </c>
      <c r="I3" s="173" t="s">
        <v>4</v>
      </c>
      <c r="J3" s="173" t="s">
        <v>5</v>
      </c>
      <c r="K3" s="5" t="s">
        <v>6</v>
      </c>
    </row>
    <row r="4" spans="1:11" s="10" customFormat="1" ht="63" customHeight="1">
      <c r="A4" s="172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5"/>
      <c r="J4" s="175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173</v>
      </c>
      <c r="C6" s="130">
        <v>0</v>
      </c>
      <c r="D6" s="97">
        <v>3323.5</v>
      </c>
      <c r="E6" s="97">
        <v>85.2</v>
      </c>
      <c r="F6" s="97">
        <v>492.4</v>
      </c>
      <c r="G6" s="97">
        <f aca="true" t="shared" si="0" ref="G6:G17">D6-E6-F6</f>
        <v>2745.9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6.25">
      <c r="A7" s="87">
        <v>2</v>
      </c>
      <c r="B7" s="92" t="s">
        <v>174</v>
      </c>
      <c r="C7" s="97">
        <v>0</v>
      </c>
      <c r="D7" s="97">
        <v>2610.9</v>
      </c>
      <c r="E7" s="97">
        <v>42.5</v>
      </c>
      <c r="F7" s="97">
        <v>755.9</v>
      </c>
      <c r="G7" s="97">
        <f t="shared" si="0"/>
        <v>1812.5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175</v>
      </c>
      <c r="C8" s="97">
        <v>0</v>
      </c>
      <c r="D8" s="97">
        <v>2185.2</v>
      </c>
      <c r="E8" s="97">
        <v>42.5</v>
      </c>
      <c r="F8" s="97">
        <v>723.8</v>
      </c>
      <c r="G8" s="97">
        <f t="shared" si="0"/>
        <v>1418.8999999999999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176</v>
      </c>
      <c r="C9" s="97">
        <v>0</v>
      </c>
      <c r="D9" s="97">
        <v>3027</v>
      </c>
      <c r="E9" s="97">
        <v>321.2</v>
      </c>
      <c r="F9" s="97">
        <v>910.9</v>
      </c>
      <c r="G9" s="97">
        <f t="shared" si="0"/>
        <v>1794.9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177</v>
      </c>
      <c r="C10" s="97">
        <v>0</v>
      </c>
      <c r="D10" s="97">
        <v>14863.5</v>
      </c>
      <c r="E10" s="97">
        <v>2</v>
      </c>
      <c r="F10" s="97">
        <v>6652.7</v>
      </c>
      <c r="G10" s="97">
        <f t="shared" si="0"/>
        <v>8208.8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178</v>
      </c>
      <c r="C11" s="97">
        <v>0</v>
      </c>
      <c r="D11" s="97">
        <v>2633.2</v>
      </c>
      <c r="E11" s="97">
        <v>111.5</v>
      </c>
      <c r="F11" s="97">
        <v>361</v>
      </c>
      <c r="G11" s="97">
        <f t="shared" si="0"/>
        <v>2160.7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179</v>
      </c>
      <c r="C12" s="97">
        <v>0</v>
      </c>
      <c r="D12" s="97">
        <v>4128.2</v>
      </c>
      <c r="E12" s="97">
        <v>113.2</v>
      </c>
      <c r="F12" s="97">
        <v>1696.7</v>
      </c>
      <c r="G12" s="97">
        <f t="shared" si="0"/>
        <v>2318.3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180</v>
      </c>
      <c r="C13" s="97">
        <v>0</v>
      </c>
      <c r="D13" s="97">
        <v>1723</v>
      </c>
      <c r="E13" s="97">
        <v>42.5</v>
      </c>
      <c r="F13" s="97">
        <v>229.5</v>
      </c>
      <c r="G13" s="97">
        <f t="shared" si="0"/>
        <v>1451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181</v>
      </c>
      <c r="C14" s="97">
        <v>0</v>
      </c>
      <c r="D14" s="97">
        <v>5554.5</v>
      </c>
      <c r="E14" s="97">
        <v>85.2</v>
      </c>
      <c r="F14" s="97">
        <v>1218.2</v>
      </c>
      <c r="G14" s="97">
        <f t="shared" si="0"/>
        <v>4251.1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182</v>
      </c>
      <c r="C15" s="97">
        <v>0</v>
      </c>
      <c r="D15" s="97">
        <v>7241.8</v>
      </c>
      <c r="E15" s="97">
        <v>85.4</v>
      </c>
      <c r="F15" s="97">
        <v>1885.6</v>
      </c>
      <c r="G15" s="97">
        <f t="shared" si="0"/>
        <v>5270.800000000001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183</v>
      </c>
      <c r="C16" s="97">
        <v>0</v>
      </c>
      <c r="D16" s="97">
        <v>2885.8</v>
      </c>
      <c r="E16" s="97">
        <v>42.5</v>
      </c>
      <c r="F16" s="97">
        <v>785.5</v>
      </c>
      <c r="G16" s="97">
        <f t="shared" si="0"/>
        <v>2057.8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184</v>
      </c>
      <c r="C17" s="97">
        <v>0</v>
      </c>
      <c r="D17" s="97">
        <v>3525.7</v>
      </c>
      <c r="E17" s="97">
        <v>85.2</v>
      </c>
      <c r="F17" s="97">
        <v>978.2</v>
      </c>
      <c r="G17" s="97">
        <f t="shared" si="0"/>
        <v>2462.3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1" t="s">
        <v>39</v>
      </c>
      <c r="B30" s="171"/>
      <c r="C30" s="93">
        <f>SUM(C6:C29)</f>
        <v>0</v>
      </c>
      <c r="D30" s="93">
        <f>SUM(D6:D29)</f>
        <v>53702.3</v>
      </c>
      <c r="E30" s="93">
        <f>SUM(E6:E29)</f>
        <v>1058.9</v>
      </c>
      <c r="F30" s="93">
        <f>SUM(F6:F29)</f>
        <v>16690.4</v>
      </c>
      <c r="G30" s="93">
        <f>SUM(G6:G29)</f>
        <v>35953.00000000001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K19" sqref="K19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2" t="s">
        <v>9</v>
      </c>
      <c r="B3" s="179" t="s">
        <v>102</v>
      </c>
      <c r="C3" s="22" t="s">
        <v>124</v>
      </c>
      <c r="D3" s="26" t="s">
        <v>210</v>
      </c>
      <c r="E3" s="26" t="s">
        <v>215</v>
      </c>
      <c r="F3" s="23" t="s">
        <v>125</v>
      </c>
      <c r="G3" s="5" t="s">
        <v>24</v>
      </c>
      <c r="H3" s="173" t="s">
        <v>4</v>
      </c>
      <c r="I3" s="173" t="s">
        <v>5</v>
      </c>
      <c r="J3" s="6" t="s">
        <v>6</v>
      </c>
    </row>
    <row r="4" spans="1:10" s="10" customFormat="1" ht="42.75" customHeight="1">
      <c r="A4" s="172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5"/>
      <c r="I4" s="175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173</v>
      </c>
      <c r="C6" s="130">
        <v>0</v>
      </c>
      <c r="D6" s="97">
        <v>986.9</v>
      </c>
      <c r="E6" s="97">
        <v>18</v>
      </c>
      <c r="F6" s="97">
        <f>D6+E6</f>
        <v>1004.9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174</v>
      </c>
      <c r="C7" s="130">
        <v>0</v>
      </c>
      <c r="D7" s="97">
        <v>444.7</v>
      </c>
      <c r="E7" s="97">
        <v>23</v>
      </c>
      <c r="F7" s="97">
        <f aca="true" t="shared" si="1" ref="F7:F17">D7+E7</f>
        <v>467.7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175</v>
      </c>
      <c r="C8" s="130">
        <v>0</v>
      </c>
      <c r="D8" s="97">
        <v>272.4</v>
      </c>
      <c r="E8" s="97">
        <v>40</v>
      </c>
      <c r="F8" s="97">
        <f t="shared" si="1"/>
        <v>312.4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176</v>
      </c>
      <c r="C9" s="130">
        <v>0</v>
      </c>
      <c r="D9" s="97">
        <v>305.9</v>
      </c>
      <c r="E9" s="97">
        <v>17.5</v>
      </c>
      <c r="F9" s="97">
        <f t="shared" si="1"/>
        <v>323.4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177</v>
      </c>
      <c r="C10" s="130">
        <v>0</v>
      </c>
      <c r="D10" s="97">
        <v>6386.7</v>
      </c>
      <c r="E10" s="97">
        <v>107.9</v>
      </c>
      <c r="F10" s="97">
        <f t="shared" si="1"/>
        <v>6494.599999999999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178</v>
      </c>
      <c r="C11" s="130">
        <v>0</v>
      </c>
      <c r="D11" s="97">
        <v>265.4</v>
      </c>
      <c r="E11" s="97">
        <v>58.8</v>
      </c>
      <c r="F11" s="97">
        <f t="shared" si="1"/>
        <v>324.2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179</v>
      </c>
      <c r="C12" s="130">
        <v>0</v>
      </c>
      <c r="D12" s="97">
        <v>365.4</v>
      </c>
      <c r="E12" s="97">
        <v>34</v>
      </c>
      <c r="F12" s="97">
        <f t="shared" si="1"/>
        <v>399.4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180</v>
      </c>
      <c r="C13" s="130">
        <v>0</v>
      </c>
      <c r="D13" s="97">
        <v>478.2</v>
      </c>
      <c r="E13" s="97">
        <v>24</v>
      </c>
      <c r="F13" s="97">
        <f t="shared" si="1"/>
        <v>502.2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181</v>
      </c>
      <c r="C14" s="130">
        <v>0</v>
      </c>
      <c r="D14" s="97">
        <v>1094.8</v>
      </c>
      <c r="E14" s="97">
        <v>94.5</v>
      </c>
      <c r="F14" s="97">
        <f t="shared" si="1"/>
        <v>1189.3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182</v>
      </c>
      <c r="C15" s="130">
        <v>0</v>
      </c>
      <c r="D15" s="97">
        <v>885.6</v>
      </c>
      <c r="E15" s="97">
        <v>137</v>
      </c>
      <c r="F15" s="97">
        <f t="shared" si="1"/>
        <v>1022.6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183</v>
      </c>
      <c r="C16" s="130">
        <v>0</v>
      </c>
      <c r="D16" s="97">
        <v>467.4</v>
      </c>
      <c r="E16" s="97">
        <v>31.3</v>
      </c>
      <c r="F16" s="97">
        <f t="shared" si="1"/>
        <v>498.7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184</v>
      </c>
      <c r="C17" s="130">
        <v>0</v>
      </c>
      <c r="D17" s="97">
        <v>757.1</v>
      </c>
      <c r="E17" s="97">
        <v>75</v>
      </c>
      <c r="F17" s="97">
        <f t="shared" si="1"/>
        <v>832.1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1" t="s">
        <v>39</v>
      </c>
      <c r="B30" s="171"/>
      <c r="C30" s="93">
        <f>SUM(C6:C29)</f>
        <v>0</v>
      </c>
      <c r="D30" s="93">
        <f>SUM(D6:D29)</f>
        <v>12710.5</v>
      </c>
      <c r="E30" s="93">
        <f>SUM(E6:E29)</f>
        <v>661</v>
      </c>
      <c r="F30" s="93">
        <f>SUM(F6:F29)</f>
        <v>13371.500000000002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L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O6" sqref="O6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2" t="s">
        <v>148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2" t="s">
        <v>9</v>
      </c>
      <c r="B4" s="179" t="s">
        <v>102</v>
      </c>
      <c r="C4" s="5" t="s">
        <v>222</v>
      </c>
      <c r="D4" s="5" t="s">
        <v>224</v>
      </c>
      <c r="E4" s="26" t="s">
        <v>31</v>
      </c>
      <c r="F4" s="26" t="s">
        <v>189</v>
      </c>
      <c r="G4" s="26" t="s">
        <v>199</v>
      </c>
      <c r="H4" s="54" t="s">
        <v>135</v>
      </c>
      <c r="I4" s="26" t="s">
        <v>200</v>
      </c>
      <c r="J4" s="26" t="s">
        <v>201</v>
      </c>
      <c r="K4" s="5" t="s">
        <v>202</v>
      </c>
      <c r="L4" s="6" t="s">
        <v>136</v>
      </c>
      <c r="M4" s="26" t="s">
        <v>203</v>
      </c>
      <c r="N4" s="26" t="s">
        <v>204</v>
      </c>
      <c r="O4" s="26" t="s">
        <v>205</v>
      </c>
      <c r="P4" s="23" t="s">
        <v>149</v>
      </c>
      <c r="Q4" s="5" t="s">
        <v>60</v>
      </c>
      <c r="R4" s="173" t="s">
        <v>4</v>
      </c>
      <c r="S4" s="173" t="s">
        <v>10</v>
      </c>
      <c r="T4" s="6" t="s">
        <v>6</v>
      </c>
    </row>
    <row r="5" spans="1:20" s="10" customFormat="1" ht="71.25" customHeight="1">
      <c r="A5" s="172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49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5"/>
      <c r="S5" s="175"/>
      <c r="T5" s="9" t="s">
        <v>35</v>
      </c>
    </row>
    <row r="6" spans="1:20" s="10" customFormat="1" ht="13.5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173</v>
      </c>
      <c r="C7" s="93">
        <v>0</v>
      </c>
      <c r="D7" s="93">
        <v>0</v>
      </c>
      <c r="E7" s="97">
        <f>D7-C7</f>
        <v>0</v>
      </c>
      <c r="F7" s="97">
        <v>3469.5</v>
      </c>
      <c r="G7" s="97">
        <v>577.6</v>
      </c>
      <c r="H7" s="99">
        <f>F7-G7</f>
        <v>2891.9</v>
      </c>
      <c r="I7" s="97">
        <v>65.1</v>
      </c>
      <c r="J7" s="97">
        <v>10.4</v>
      </c>
      <c r="K7" s="97">
        <f>I7-J7</f>
        <v>54.699999999999996</v>
      </c>
      <c r="L7" s="130">
        <f>H7-K7</f>
        <v>2837.2000000000003</v>
      </c>
      <c r="M7" s="97">
        <v>3323.5</v>
      </c>
      <c r="N7" s="97">
        <v>85.2</v>
      </c>
      <c r="O7" s="97">
        <v>492.4</v>
      </c>
      <c r="P7" s="97">
        <f>M7-N7-O7</f>
        <v>2745.9</v>
      </c>
      <c r="Q7" s="94">
        <f>L7/P7*100</f>
        <v>103.32495720892969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207</v>
      </c>
      <c r="C8" s="93">
        <v>0</v>
      </c>
      <c r="D8" s="93">
        <v>0</v>
      </c>
      <c r="E8" s="97">
        <f aca="true" t="shared" si="1" ref="E8:E18">D8-C8</f>
        <v>0</v>
      </c>
      <c r="F8" s="97">
        <v>2621.9</v>
      </c>
      <c r="G8" s="97">
        <v>798.4</v>
      </c>
      <c r="H8" s="99">
        <f aca="true" t="shared" si="2" ref="H8:H18">F8-G8</f>
        <v>1823.5</v>
      </c>
      <c r="I8" s="97">
        <v>45.6</v>
      </c>
      <c r="J8" s="97">
        <v>11.8</v>
      </c>
      <c r="K8" s="97">
        <f aca="true" t="shared" si="3" ref="K8:K18">I8-J8</f>
        <v>33.8</v>
      </c>
      <c r="L8" s="130">
        <f aca="true" t="shared" si="4" ref="L8:L31">H8-K8</f>
        <v>1789.7</v>
      </c>
      <c r="M8" s="97">
        <v>2610.9</v>
      </c>
      <c r="N8" s="97">
        <v>42.5</v>
      </c>
      <c r="O8" s="97">
        <v>755.9</v>
      </c>
      <c r="P8" s="97">
        <f aca="true" t="shared" si="5" ref="P8:P18">M8-N8-O8</f>
        <v>1812.5</v>
      </c>
      <c r="Q8" s="94">
        <f aca="true" t="shared" si="6" ref="Q8:Q18">L8/P8*100</f>
        <v>98.74206896551725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175</v>
      </c>
      <c r="C9" s="93">
        <v>0</v>
      </c>
      <c r="D9" s="93">
        <v>0</v>
      </c>
      <c r="E9" s="97">
        <f t="shared" si="1"/>
        <v>0</v>
      </c>
      <c r="F9" s="97">
        <v>2192.2</v>
      </c>
      <c r="G9" s="97">
        <v>766.3</v>
      </c>
      <c r="H9" s="99">
        <f t="shared" si="2"/>
        <v>1425.8999999999999</v>
      </c>
      <c r="I9" s="97">
        <v>62.2</v>
      </c>
      <c r="J9" s="97">
        <v>9.7</v>
      </c>
      <c r="K9" s="97">
        <f t="shared" si="3"/>
        <v>52.5</v>
      </c>
      <c r="L9" s="130">
        <f t="shared" si="4"/>
        <v>1373.3999999999999</v>
      </c>
      <c r="M9" s="97">
        <v>2185.2</v>
      </c>
      <c r="N9" s="97">
        <v>42.5</v>
      </c>
      <c r="O9" s="97">
        <v>723.8</v>
      </c>
      <c r="P9" s="97">
        <f t="shared" si="5"/>
        <v>1418.8999999999999</v>
      </c>
      <c r="Q9" s="94">
        <f t="shared" si="6"/>
        <v>96.79329057720769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176</v>
      </c>
      <c r="C10" s="93">
        <v>0</v>
      </c>
      <c r="D10" s="93">
        <v>0</v>
      </c>
      <c r="E10" s="97">
        <f t="shared" si="1"/>
        <v>0</v>
      </c>
      <c r="F10" s="97">
        <v>3031.5</v>
      </c>
      <c r="G10" s="97">
        <v>1232.1</v>
      </c>
      <c r="H10" s="99">
        <f t="shared" si="2"/>
        <v>1799.4</v>
      </c>
      <c r="I10" s="97">
        <v>285.7</v>
      </c>
      <c r="J10" s="97">
        <v>285.7</v>
      </c>
      <c r="K10" s="97">
        <f t="shared" si="3"/>
        <v>0</v>
      </c>
      <c r="L10" s="130">
        <f t="shared" si="4"/>
        <v>1799.4</v>
      </c>
      <c r="M10" s="97">
        <v>3027</v>
      </c>
      <c r="N10" s="97">
        <v>321.2</v>
      </c>
      <c r="O10" s="97">
        <v>910.9</v>
      </c>
      <c r="P10" s="97">
        <f t="shared" si="5"/>
        <v>1794.9</v>
      </c>
      <c r="Q10" s="94">
        <f t="shared" si="6"/>
        <v>100.25071034598028</v>
      </c>
      <c r="R10" s="95">
        <v>0</v>
      </c>
      <c r="S10" s="96">
        <v>0.75</v>
      </c>
      <c r="T10" s="96">
        <f t="shared" si="0"/>
        <v>0</v>
      </c>
    </row>
    <row r="11" spans="1:20" ht="12.75">
      <c r="A11" s="87">
        <v>5</v>
      </c>
      <c r="B11" s="92" t="s">
        <v>177</v>
      </c>
      <c r="C11" s="93">
        <v>0</v>
      </c>
      <c r="D11" s="93">
        <v>0</v>
      </c>
      <c r="E11" s="97">
        <f t="shared" si="1"/>
        <v>0</v>
      </c>
      <c r="F11" s="97">
        <v>14900.5</v>
      </c>
      <c r="G11" s="97">
        <v>6654.7</v>
      </c>
      <c r="H11" s="99">
        <f t="shared" si="2"/>
        <v>8245.8</v>
      </c>
      <c r="I11" s="97">
        <v>450.9</v>
      </c>
      <c r="J11" s="97">
        <v>0</v>
      </c>
      <c r="K11" s="97">
        <f t="shared" si="3"/>
        <v>450.9</v>
      </c>
      <c r="L11" s="130">
        <f t="shared" si="4"/>
        <v>7794.9</v>
      </c>
      <c r="M11" s="97">
        <v>14863.5</v>
      </c>
      <c r="N11" s="97">
        <v>2</v>
      </c>
      <c r="O11" s="97">
        <v>6652.7</v>
      </c>
      <c r="P11" s="97">
        <f t="shared" si="5"/>
        <v>8208.8</v>
      </c>
      <c r="Q11" s="94">
        <f t="shared" si="6"/>
        <v>94.95785011207485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178</v>
      </c>
      <c r="C12" s="93">
        <v>0</v>
      </c>
      <c r="D12" s="93">
        <v>0</v>
      </c>
      <c r="E12" s="97">
        <f t="shared" si="1"/>
        <v>0</v>
      </c>
      <c r="F12" s="97">
        <v>2678.2</v>
      </c>
      <c r="G12" s="97">
        <v>472.5</v>
      </c>
      <c r="H12" s="99">
        <f t="shared" si="2"/>
        <v>2205.7</v>
      </c>
      <c r="I12" s="97">
        <v>74.3</v>
      </c>
      <c r="J12" s="97">
        <v>26.3</v>
      </c>
      <c r="K12" s="97">
        <f t="shared" si="3"/>
        <v>48</v>
      </c>
      <c r="L12" s="130">
        <f t="shared" si="4"/>
        <v>2157.7</v>
      </c>
      <c r="M12" s="97">
        <v>2633.2</v>
      </c>
      <c r="N12" s="97">
        <v>111.5</v>
      </c>
      <c r="O12" s="97">
        <v>361</v>
      </c>
      <c r="P12" s="97">
        <f t="shared" si="5"/>
        <v>2160.7</v>
      </c>
      <c r="Q12" s="94">
        <f t="shared" si="6"/>
        <v>99.86115610681723</v>
      </c>
      <c r="R12" s="95">
        <v>1</v>
      </c>
      <c r="S12" s="96">
        <v>0.75</v>
      </c>
      <c r="T12" s="96">
        <f t="shared" si="0"/>
        <v>0.75</v>
      </c>
    </row>
    <row r="13" spans="1:20" ht="26.25">
      <c r="A13" s="87">
        <v>7</v>
      </c>
      <c r="B13" s="92" t="s">
        <v>179</v>
      </c>
      <c r="C13" s="93">
        <v>0</v>
      </c>
      <c r="D13" s="93">
        <v>0</v>
      </c>
      <c r="E13" s="97">
        <f t="shared" si="1"/>
        <v>0</v>
      </c>
      <c r="F13" s="97">
        <v>4281.6</v>
      </c>
      <c r="G13" s="97">
        <v>1809.9</v>
      </c>
      <c r="H13" s="99">
        <f t="shared" si="2"/>
        <v>2471.7000000000003</v>
      </c>
      <c r="I13" s="97">
        <v>126</v>
      </c>
      <c r="J13" s="97">
        <v>28</v>
      </c>
      <c r="K13" s="97">
        <f t="shared" si="3"/>
        <v>98</v>
      </c>
      <c r="L13" s="130">
        <f t="shared" si="4"/>
        <v>2373.7000000000003</v>
      </c>
      <c r="M13" s="97">
        <v>4128.2</v>
      </c>
      <c r="N13" s="97">
        <v>113.2</v>
      </c>
      <c r="O13" s="97">
        <v>1696.7</v>
      </c>
      <c r="P13" s="97">
        <f t="shared" si="5"/>
        <v>2318.3</v>
      </c>
      <c r="Q13" s="94">
        <f t="shared" si="6"/>
        <v>102.38968209463832</v>
      </c>
      <c r="R13" s="95">
        <v>0</v>
      </c>
      <c r="S13" s="96">
        <v>0.75</v>
      </c>
      <c r="T13" s="96">
        <f t="shared" si="0"/>
        <v>0</v>
      </c>
    </row>
    <row r="14" spans="1:20" ht="26.25">
      <c r="A14" s="87">
        <v>8</v>
      </c>
      <c r="B14" s="92" t="s">
        <v>180</v>
      </c>
      <c r="C14" s="93">
        <v>0</v>
      </c>
      <c r="D14" s="93">
        <v>0</v>
      </c>
      <c r="E14" s="97">
        <f t="shared" si="1"/>
        <v>0</v>
      </c>
      <c r="F14" s="97">
        <v>1738</v>
      </c>
      <c r="G14" s="97">
        <v>272</v>
      </c>
      <c r="H14" s="99">
        <f t="shared" si="2"/>
        <v>1466</v>
      </c>
      <c r="I14" s="97">
        <v>56.5</v>
      </c>
      <c r="J14" s="97">
        <v>12.4</v>
      </c>
      <c r="K14" s="97">
        <f t="shared" si="3"/>
        <v>44.1</v>
      </c>
      <c r="L14" s="130">
        <f t="shared" si="4"/>
        <v>1421.9</v>
      </c>
      <c r="M14" s="97">
        <v>1723</v>
      </c>
      <c r="N14" s="97">
        <v>42.5</v>
      </c>
      <c r="O14" s="97">
        <v>229.5</v>
      </c>
      <c r="P14" s="97">
        <f t="shared" si="5"/>
        <v>1451</v>
      </c>
      <c r="Q14" s="94">
        <f t="shared" si="6"/>
        <v>97.99448656099243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181</v>
      </c>
      <c r="C15" s="93">
        <v>0</v>
      </c>
      <c r="D15" s="93">
        <v>0</v>
      </c>
      <c r="E15" s="97">
        <f t="shared" si="1"/>
        <v>0</v>
      </c>
      <c r="F15" s="97">
        <v>5579.5</v>
      </c>
      <c r="G15" s="97">
        <v>1303.4</v>
      </c>
      <c r="H15" s="99">
        <f t="shared" si="2"/>
        <v>4276.1</v>
      </c>
      <c r="I15" s="97">
        <v>37.9</v>
      </c>
      <c r="J15" s="97">
        <v>6.9</v>
      </c>
      <c r="K15" s="97">
        <f t="shared" si="3"/>
        <v>31</v>
      </c>
      <c r="L15" s="130">
        <f t="shared" si="4"/>
        <v>4245.1</v>
      </c>
      <c r="M15" s="97">
        <v>5554.5</v>
      </c>
      <c r="N15" s="97">
        <v>85.2</v>
      </c>
      <c r="O15" s="97">
        <v>1218.2</v>
      </c>
      <c r="P15" s="97">
        <f t="shared" si="5"/>
        <v>4251.1</v>
      </c>
      <c r="Q15" s="94">
        <f t="shared" si="6"/>
        <v>99.85886005974925</v>
      </c>
      <c r="R15" s="95">
        <v>1</v>
      </c>
      <c r="S15" s="96">
        <v>0.75</v>
      </c>
      <c r="T15" s="96">
        <f t="shared" si="0"/>
        <v>0.75</v>
      </c>
    </row>
    <row r="16" spans="1:20" ht="12.75">
      <c r="A16" s="87">
        <v>10</v>
      </c>
      <c r="B16" s="92" t="s">
        <v>182</v>
      </c>
      <c r="C16" s="93">
        <v>0</v>
      </c>
      <c r="D16" s="93">
        <v>0</v>
      </c>
      <c r="E16" s="97">
        <f t="shared" si="1"/>
        <v>0</v>
      </c>
      <c r="F16" s="97">
        <v>7254.8</v>
      </c>
      <c r="G16" s="97">
        <v>1971</v>
      </c>
      <c r="H16" s="99">
        <f t="shared" si="2"/>
        <v>5283.8</v>
      </c>
      <c r="I16" s="97">
        <v>932.7</v>
      </c>
      <c r="J16" s="97">
        <v>8.5</v>
      </c>
      <c r="K16" s="97">
        <f t="shared" si="3"/>
        <v>924.2</v>
      </c>
      <c r="L16" s="130">
        <f t="shared" si="4"/>
        <v>4359.6</v>
      </c>
      <c r="M16" s="97">
        <v>7241.8</v>
      </c>
      <c r="N16" s="97">
        <v>85.4</v>
      </c>
      <c r="O16" s="97">
        <v>1885.6</v>
      </c>
      <c r="P16" s="97">
        <f t="shared" si="5"/>
        <v>5270.800000000001</v>
      </c>
      <c r="Q16" s="94">
        <f t="shared" si="6"/>
        <v>82.71230173787659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183</v>
      </c>
      <c r="C17" s="93">
        <v>0</v>
      </c>
      <c r="D17" s="93">
        <v>0</v>
      </c>
      <c r="E17" s="97">
        <f t="shared" si="1"/>
        <v>0</v>
      </c>
      <c r="F17" s="97">
        <v>2885.8</v>
      </c>
      <c r="G17" s="97">
        <v>828</v>
      </c>
      <c r="H17" s="99">
        <f t="shared" si="2"/>
        <v>2057.8</v>
      </c>
      <c r="I17" s="97">
        <v>94.3</v>
      </c>
      <c r="J17" s="97">
        <v>6.8</v>
      </c>
      <c r="K17" s="97">
        <f t="shared" si="3"/>
        <v>87.5</v>
      </c>
      <c r="L17" s="130">
        <f t="shared" si="4"/>
        <v>1970.3000000000002</v>
      </c>
      <c r="M17" s="97">
        <v>2885.8</v>
      </c>
      <c r="N17" s="97">
        <v>42.5</v>
      </c>
      <c r="O17" s="97">
        <v>785.5</v>
      </c>
      <c r="P17" s="97">
        <f t="shared" si="5"/>
        <v>2057.8</v>
      </c>
      <c r="Q17" s="94">
        <f t="shared" si="6"/>
        <v>95.74788609194285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184</v>
      </c>
      <c r="C18" s="93">
        <v>0</v>
      </c>
      <c r="D18" s="93">
        <v>0</v>
      </c>
      <c r="E18" s="97">
        <f t="shared" si="1"/>
        <v>0</v>
      </c>
      <c r="F18" s="97">
        <v>3565.7</v>
      </c>
      <c r="G18" s="145">
        <v>1063.4</v>
      </c>
      <c r="H18" s="99">
        <f t="shared" si="2"/>
        <v>2502.2999999999997</v>
      </c>
      <c r="I18" s="97">
        <v>85.5</v>
      </c>
      <c r="J18" s="97"/>
      <c r="K18" s="97">
        <f t="shared" si="3"/>
        <v>85.5</v>
      </c>
      <c r="L18" s="130">
        <f t="shared" si="4"/>
        <v>2416.7999999999997</v>
      </c>
      <c r="M18" s="97">
        <v>3525.7</v>
      </c>
      <c r="N18" s="97">
        <v>85.2</v>
      </c>
      <c r="O18" s="97">
        <v>978.2</v>
      </c>
      <c r="P18" s="97">
        <f t="shared" si="5"/>
        <v>2462.3</v>
      </c>
      <c r="Q18" s="94">
        <f t="shared" si="6"/>
        <v>98.15213418348696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1" t="s">
        <v>39</v>
      </c>
      <c r="B31" s="171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54199.200000000004</v>
      </c>
      <c r="G31" s="93">
        <f t="shared" si="7"/>
        <v>17749.300000000003</v>
      </c>
      <c r="H31" s="101">
        <f t="shared" si="7"/>
        <v>36449.9</v>
      </c>
      <c r="I31" s="93">
        <f t="shared" si="7"/>
        <v>2316.7000000000003</v>
      </c>
      <c r="J31" s="93">
        <f t="shared" si="7"/>
        <v>406.49999999999994</v>
      </c>
      <c r="K31" s="93">
        <f t="shared" si="7"/>
        <v>1910.2</v>
      </c>
      <c r="L31" s="130">
        <f t="shared" si="4"/>
        <v>34539.700000000004</v>
      </c>
      <c r="M31" s="93">
        <f t="shared" si="7"/>
        <v>53702.3</v>
      </c>
      <c r="N31" s="93">
        <f t="shared" si="7"/>
        <v>1058.9</v>
      </c>
      <c r="O31" s="93">
        <f t="shared" si="7"/>
        <v>16690.4</v>
      </c>
      <c r="P31" s="93">
        <f t="shared" si="7"/>
        <v>35953.00000000001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L1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1" t="s">
        <v>137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2" t="s">
        <v>13</v>
      </c>
      <c r="B3" s="179" t="s">
        <v>102</v>
      </c>
      <c r="C3" s="22" t="s">
        <v>138</v>
      </c>
      <c r="D3" s="21"/>
      <c r="E3" s="21"/>
      <c r="F3" s="26" t="s">
        <v>216</v>
      </c>
      <c r="G3" s="26" t="s">
        <v>217</v>
      </c>
      <c r="H3" s="23" t="s">
        <v>150</v>
      </c>
      <c r="I3" s="5" t="s">
        <v>24</v>
      </c>
      <c r="J3" s="173" t="s">
        <v>211</v>
      </c>
      <c r="K3" s="173" t="s">
        <v>12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5"/>
      <c r="K4" s="175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173</v>
      </c>
      <c r="C6" s="124">
        <v>-146</v>
      </c>
      <c r="D6" s="126"/>
      <c r="E6" s="126"/>
      <c r="F6" s="126">
        <v>986.9</v>
      </c>
      <c r="G6" s="137">
        <v>18</v>
      </c>
      <c r="H6" s="126">
        <f>F6+G6</f>
        <v>1004.9</v>
      </c>
      <c r="I6" s="147">
        <f>C6/H6*100</f>
        <v>-14.528808836700168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207</v>
      </c>
      <c r="C7" s="124">
        <v>-11</v>
      </c>
      <c r="D7" s="126"/>
      <c r="E7" s="126"/>
      <c r="F7" s="126">
        <v>444.7</v>
      </c>
      <c r="G7" s="125">
        <v>23</v>
      </c>
      <c r="H7" s="126">
        <f aca="true" t="shared" si="1" ref="H7:H17">F7+G7</f>
        <v>467.7</v>
      </c>
      <c r="I7" s="144">
        <f aca="true" t="shared" si="2" ref="I7:I17">C7/H7*100</f>
        <v>-2.3519350010690614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175</v>
      </c>
      <c r="C8" s="124">
        <v>-7</v>
      </c>
      <c r="D8" s="126"/>
      <c r="E8" s="126"/>
      <c r="F8" s="126">
        <v>272.4</v>
      </c>
      <c r="G8" s="125">
        <v>40</v>
      </c>
      <c r="H8" s="126">
        <f t="shared" si="1"/>
        <v>312.4</v>
      </c>
      <c r="I8" s="144">
        <f t="shared" si="2"/>
        <v>-2.240717029449424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176</v>
      </c>
      <c r="C9" s="124">
        <v>-4.5</v>
      </c>
      <c r="D9" s="126"/>
      <c r="E9" s="126"/>
      <c r="F9" s="126">
        <v>305.9</v>
      </c>
      <c r="G9" s="125">
        <v>17.5</v>
      </c>
      <c r="H9" s="126">
        <f t="shared" si="1"/>
        <v>323.4</v>
      </c>
      <c r="I9" s="144">
        <f t="shared" si="2"/>
        <v>-1.391465677179963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177</v>
      </c>
      <c r="C10" s="124">
        <v>-37</v>
      </c>
      <c r="D10" s="126"/>
      <c r="E10" s="126"/>
      <c r="F10" s="126">
        <v>6386.7</v>
      </c>
      <c r="G10" s="125">
        <v>107.9</v>
      </c>
      <c r="H10" s="126">
        <f t="shared" si="1"/>
        <v>6494.599999999999</v>
      </c>
      <c r="I10" s="144">
        <f t="shared" si="2"/>
        <v>-0.5697040618359869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178</v>
      </c>
      <c r="C11" s="124">
        <v>-45</v>
      </c>
      <c r="D11" s="126"/>
      <c r="E11" s="126"/>
      <c r="F11" s="126">
        <v>265.4</v>
      </c>
      <c r="G11" s="125">
        <v>58.8</v>
      </c>
      <c r="H11" s="126">
        <f t="shared" si="1"/>
        <v>324.2</v>
      </c>
      <c r="I11" s="144">
        <f t="shared" si="2"/>
        <v>-13.880320789636027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179</v>
      </c>
      <c r="C12" s="124">
        <v>-153.4</v>
      </c>
      <c r="D12" s="126"/>
      <c r="E12" s="126"/>
      <c r="F12" s="126">
        <v>365.4</v>
      </c>
      <c r="G12" s="125">
        <v>34</v>
      </c>
      <c r="H12" s="126">
        <f t="shared" si="1"/>
        <v>399.4</v>
      </c>
      <c r="I12" s="144">
        <f t="shared" si="2"/>
        <v>-38.40761141712569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180</v>
      </c>
      <c r="C13" s="124">
        <v>-15</v>
      </c>
      <c r="D13" s="126"/>
      <c r="E13" s="126"/>
      <c r="F13" s="126">
        <v>478.2</v>
      </c>
      <c r="G13" s="125">
        <v>24</v>
      </c>
      <c r="H13" s="126">
        <f t="shared" si="1"/>
        <v>502.2</v>
      </c>
      <c r="I13" s="144">
        <f t="shared" si="2"/>
        <v>-2.986857825567503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181</v>
      </c>
      <c r="C14" s="124">
        <v>-25</v>
      </c>
      <c r="D14" s="126"/>
      <c r="E14" s="126"/>
      <c r="F14" s="126">
        <v>1094.8</v>
      </c>
      <c r="G14" s="125">
        <v>94.5</v>
      </c>
      <c r="H14" s="126">
        <f t="shared" si="1"/>
        <v>1189.3</v>
      </c>
      <c r="I14" s="144">
        <f t="shared" si="2"/>
        <v>-2.1020768519297066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182</v>
      </c>
      <c r="C15" s="125">
        <v>-13</v>
      </c>
      <c r="D15" s="126"/>
      <c r="E15" s="126"/>
      <c r="F15" s="126">
        <v>885.6</v>
      </c>
      <c r="G15" s="125">
        <v>137</v>
      </c>
      <c r="H15" s="126">
        <f t="shared" si="1"/>
        <v>1022.6</v>
      </c>
      <c r="I15" s="144">
        <f t="shared" si="2"/>
        <v>-1.2712693135145705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183</v>
      </c>
      <c r="C16" s="124">
        <v>0</v>
      </c>
      <c r="D16" s="126"/>
      <c r="E16" s="126"/>
      <c r="F16" s="126">
        <v>467.4</v>
      </c>
      <c r="G16" s="125">
        <v>31.3</v>
      </c>
      <c r="H16" s="126">
        <f t="shared" si="1"/>
        <v>498.7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184</v>
      </c>
      <c r="C17" s="124">
        <v>-40</v>
      </c>
      <c r="D17" s="126"/>
      <c r="E17" s="126"/>
      <c r="F17" s="126">
        <v>757.1</v>
      </c>
      <c r="G17" s="125">
        <v>75</v>
      </c>
      <c r="H17" s="126">
        <f t="shared" si="1"/>
        <v>832.1</v>
      </c>
      <c r="I17" s="144">
        <f t="shared" si="2"/>
        <v>-4.807114529503665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-496.9</v>
      </c>
      <c r="D30" s="93">
        <f t="shared" si="3"/>
        <v>0</v>
      </c>
      <c r="E30" s="93">
        <f t="shared" si="3"/>
        <v>0</v>
      </c>
      <c r="F30" s="149">
        <f t="shared" si="3"/>
        <v>12710.5</v>
      </c>
      <c r="G30" s="93">
        <f t="shared" si="3"/>
        <v>661</v>
      </c>
      <c r="H30" s="135">
        <f t="shared" si="3"/>
        <v>13371.500000000002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5" width="9.37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210</v>
      </c>
      <c r="G3" s="33" t="s">
        <v>217</v>
      </c>
      <c r="H3" s="38" t="s">
        <v>139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173</v>
      </c>
      <c r="C6" s="124">
        <v>0</v>
      </c>
      <c r="D6" s="126"/>
      <c r="E6" s="126"/>
      <c r="F6" s="126">
        <v>986.9</v>
      </c>
      <c r="G6" s="137">
        <v>18</v>
      </c>
      <c r="H6" s="150">
        <f>F6+G6</f>
        <v>1004.9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174</v>
      </c>
      <c r="C7" s="124">
        <v>0</v>
      </c>
      <c r="D7" s="126"/>
      <c r="E7" s="126"/>
      <c r="F7" s="126">
        <v>444.7</v>
      </c>
      <c r="G7" s="125">
        <v>23</v>
      </c>
      <c r="H7" s="108">
        <f aca="true" t="shared" si="1" ref="H7:H17">F7+G7</f>
        <v>467.7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175</v>
      </c>
      <c r="C8" s="124">
        <v>0</v>
      </c>
      <c r="D8" s="126"/>
      <c r="E8" s="126"/>
      <c r="F8" s="126">
        <v>272.4</v>
      </c>
      <c r="G8" s="125">
        <v>40</v>
      </c>
      <c r="H8" s="108">
        <f t="shared" si="1"/>
        <v>312.4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176</v>
      </c>
      <c r="C9" s="124">
        <v>0</v>
      </c>
      <c r="D9" s="126"/>
      <c r="E9" s="126"/>
      <c r="F9" s="126">
        <v>305.9</v>
      </c>
      <c r="G9" s="125">
        <v>17.5</v>
      </c>
      <c r="H9" s="108">
        <f t="shared" si="1"/>
        <v>323.4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177</v>
      </c>
      <c r="C10" s="124">
        <v>0</v>
      </c>
      <c r="D10" s="126"/>
      <c r="E10" s="126"/>
      <c r="F10" s="126">
        <v>6386.7</v>
      </c>
      <c r="G10" s="125">
        <v>107.9</v>
      </c>
      <c r="H10" s="108">
        <f t="shared" si="1"/>
        <v>6494.599999999999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178</v>
      </c>
      <c r="C11" s="124">
        <v>0</v>
      </c>
      <c r="D11" s="126"/>
      <c r="E11" s="126"/>
      <c r="F11" s="126">
        <v>265.4</v>
      </c>
      <c r="G11" s="125">
        <v>58.8</v>
      </c>
      <c r="H11" s="108">
        <f t="shared" si="1"/>
        <v>324.2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179</v>
      </c>
      <c r="C12" s="124">
        <v>0</v>
      </c>
      <c r="D12" s="126"/>
      <c r="E12" s="126"/>
      <c r="F12" s="126">
        <v>365.4</v>
      </c>
      <c r="G12" s="125">
        <v>34</v>
      </c>
      <c r="H12" s="108">
        <f t="shared" si="1"/>
        <v>399.4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180</v>
      </c>
      <c r="C13" s="124">
        <v>0</v>
      </c>
      <c r="D13" s="126"/>
      <c r="E13" s="126"/>
      <c r="F13" s="126">
        <v>478.2</v>
      </c>
      <c r="G13" s="125">
        <v>24</v>
      </c>
      <c r="H13" s="108">
        <f t="shared" si="1"/>
        <v>502.2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181</v>
      </c>
      <c r="C14" s="124">
        <v>0</v>
      </c>
      <c r="D14" s="126"/>
      <c r="E14" s="126"/>
      <c r="F14" s="126">
        <v>1094.8</v>
      </c>
      <c r="G14" s="125">
        <v>94.5</v>
      </c>
      <c r="H14" s="108">
        <f t="shared" si="1"/>
        <v>1189.3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182</v>
      </c>
      <c r="C15" s="124">
        <v>0</v>
      </c>
      <c r="D15" s="126"/>
      <c r="E15" s="126"/>
      <c r="F15" s="126">
        <v>885.6</v>
      </c>
      <c r="G15" s="125">
        <v>137</v>
      </c>
      <c r="H15" s="108">
        <f t="shared" si="1"/>
        <v>1022.6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183</v>
      </c>
      <c r="C16" s="124">
        <v>0</v>
      </c>
      <c r="D16" s="126"/>
      <c r="E16" s="126"/>
      <c r="F16" s="126">
        <v>467.4</v>
      </c>
      <c r="G16" s="125">
        <v>31.3</v>
      </c>
      <c r="H16" s="108">
        <f t="shared" si="1"/>
        <v>498.7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184</v>
      </c>
      <c r="C17" s="124">
        <v>0</v>
      </c>
      <c r="D17" s="126"/>
      <c r="E17" s="126"/>
      <c r="F17" s="126">
        <v>757.1</v>
      </c>
      <c r="G17" s="125">
        <v>75</v>
      </c>
      <c r="H17" s="108">
        <f t="shared" si="1"/>
        <v>832.1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12710.5</v>
      </c>
      <c r="G30" s="93">
        <f t="shared" si="3"/>
        <v>661</v>
      </c>
      <c r="H30" s="93">
        <f t="shared" si="3"/>
        <v>13371.500000000002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">
      <selection activeCell="H3" sqref="H3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2" t="s">
        <v>14</v>
      </c>
      <c r="B3" s="179" t="s">
        <v>102</v>
      </c>
      <c r="C3" s="6" t="s">
        <v>140</v>
      </c>
      <c r="D3" s="21"/>
      <c r="E3" s="21"/>
      <c r="F3" s="26" t="s">
        <v>189</v>
      </c>
      <c r="G3" s="26" t="s">
        <v>218</v>
      </c>
      <c r="H3" s="23" t="s">
        <v>141</v>
      </c>
      <c r="I3" s="5" t="s">
        <v>41</v>
      </c>
      <c r="J3" s="173" t="s">
        <v>15</v>
      </c>
      <c r="K3" s="173" t="s">
        <v>16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75"/>
      <c r="K4" s="175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173</v>
      </c>
      <c r="C6" s="124">
        <v>0</v>
      </c>
      <c r="D6" s="126"/>
      <c r="E6" s="126"/>
      <c r="F6" s="108">
        <v>3469.5</v>
      </c>
      <c r="G6" s="108">
        <v>577.6</v>
      </c>
      <c r="H6" s="108">
        <f>F6-G6</f>
        <v>2891.9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174</v>
      </c>
      <c r="C7" s="124">
        <v>0</v>
      </c>
      <c r="D7" s="126"/>
      <c r="E7" s="126"/>
      <c r="F7" s="108">
        <v>2621.9</v>
      </c>
      <c r="G7" s="108">
        <v>798.4</v>
      </c>
      <c r="H7" s="108">
        <f aca="true" t="shared" si="2" ref="H7:H17">F7-G7</f>
        <v>1823.5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175</v>
      </c>
      <c r="C8" s="124">
        <v>0</v>
      </c>
      <c r="D8" s="126"/>
      <c r="E8" s="126"/>
      <c r="F8" s="108">
        <v>2192.2</v>
      </c>
      <c r="G8" s="108">
        <v>766.3</v>
      </c>
      <c r="H8" s="108">
        <f t="shared" si="2"/>
        <v>1425.8999999999999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176</v>
      </c>
      <c r="C9" s="124">
        <v>0</v>
      </c>
      <c r="D9" s="126"/>
      <c r="E9" s="126"/>
      <c r="F9" s="108">
        <v>3031.5</v>
      </c>
      <c r="G9" s="108">
        <v>1232.1</v>
      </c>
      <c r="H9" s="108">
        <f t="shared" si="2"/>
        <v>1799.4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177</v>
      </c>
      <c r="C10" s="124">
        <v>0</v>
      </c>
      <c r="D10" s="126"/>
      <c r="E10" s="126"/>
      <c r="F10" s="108">
        <v>14900.5</v>
      </c>
      <c r="G10" s="108">
        <v>6654.7</v>
      </c>
      <c r="H10" s="108">
        <f t="shared" si="2"/>
        <v>8245.8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178</v>
      </c>
      <c r="C11" s="124">
        <v>0</v>
      </c>
      <c r="D11" s="126"/>
      <c r="E11" s="126"/>
      <c r="F11" s="108">
        <v>2678.2</v>
      </c>
      <c r="G11" s="108">
        <v>472.5</v>
      </c>
      <c r="H11" s="108">
        <f t="shared" si="2"/>
        <v>2205.7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179</v>
      </c>
      <c r="C12" s="124">
        <v>0</v>
      </c>
      <c r="D12" s="126"/>
      <c r="E12" s="126"/>
      <c r="F12" s="108">
        <v>4281.6</v>
      </c>
      <c r="G12" s="108">
        <v>1809.9</v>
      </c>
      <c r="H12" s="108">
        <f t="shared" si="2"/>
        <v>2471.7000000000003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180</v>
      </c>
      <c r="C13" s="124">
        <v>0</v>
      </c>
      <c r="D13" s="126"/>
      <c r="E13" s="126"/>
      <c r="F13" s="108">
        <v>1738</v>
      </c>
      <c r="G13" s="108">
        <v>272</v>
      </c>
      <c r="H13" s="108">
        <f t="shared" si="2"/>
        <v>1466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181</v>
      </c>
      <c r="C14" s="124">
        <v>0</v>
      </c>
      <c r="D14" s="126"/>
      <c r="E14" s="126"/>
      <c r="F14" s="108">
        <v>5579.5</v>
      </c>
      <c r="G14" s="108">
        <v>1303.4</v>
      </c>
      <c r="H14" s="108">
        <f t="shared" si="2"/>
        <v>4276.1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182</v>
      </c>
      <c r="C15" s="124">
        <v>0</v>
      </c>
      <c r="D15" s="126"/>
      <c r="E15" s="126"/>
      <c r="F15" s="108">
        <v>7254.8</v>
      </c>
      <c r="G15" s="108">
        <v>1971</v>
      </c>
      <c r="H15" s="108">
        <f t="shared" si="2"/>
        <v>5283.8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183</v>
      </c>
      <c r="C16" s="124">
        <v>0</v>
      </c>
      <c r="D16" s="126"/>
      <c r="E16" s="126"/>
      <c r="F16" s="108">
        <v>2885.8</v>
      </c>
      <c r="G16" s="108">
        <v>828</v>
      </c>
      <c r="H16" s="108">
        <f t="shared" si="2"/>
        <v>2057.8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184</v>
      </c>
      <c r="C17" s="124">
        <v>0</v>
      </c>
      <c r="D17" s="126"/>
      <c r="E17" s="126"/>
      <c r="F17" s="108">
        <v>3565.7</v>
      </c>
      <c r="G17" s="108">
        <v>1063.4</v>
      </c>
      <c r="H17" s="108">
        <f t="shared" si="2"/>
        <v>2502.2999999999997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54199.200000000004</v>
      </c>
      <c r="G30" s="93">
        <f t="shared" si="3"/>
        <v>17749.300000000003</v>
      </c>
      <c r="H30" s="93">
        <f t="shared" si="3"/>
        <v>36449.9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J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9" sqref="P19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2" t="s">
        <v>3</v>
      </c>
      <c r="B3" s="179" t="s">
        <v>102</v>
      </c>
      <c r="C3" s="26" t="s">
        <v>212</v>
      </c>
      <c r="D3" s="26" t="s">
        <v>213</v>
      </c>
      <c r="E3" s="26" t="s">
        <v>214</v>
      </c>
      <c r="F3" s="23" t="s">
        <v>1</v>
      </c>
      <c r="G3" s="21"/>
      <c r="H3" s="21"/>
      <c r="I3" s="5" t="s">
        <v>222</v>
      </c>
      <c r="J3" s="5" t="s">
        <v>224</v>
      </c>
      <c r="K3" s="26" t="s">
        <v>31</v>
      </c>
      <c r="L3" s="26" t="s">
        <v>189</v>
      </c>
      <c r="M3" s="26" t="s">
        <v>206</v>
      </c>
      <c r="N3" s="23" t="s">
        <v>2</v>
      </c>
      <c r="O3" s="5" t="s">
        <v>45</v>
      </c>
      <c r="P3" s="173" t="s">
        <v>17</v>
      </c>
      <c r="Q3" s="173" t="s">
        <v>18</v>
      </c>
      <c r="R3" s="6" t="s">
        <v>6</v>
      </c>
    </row>
    <row r="4" spans="1:18" s="10" customFormat="1" ht="69.75" customHeight="1">
      <c r="A4" s="172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5"/>
      <c r="Q4" s="175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173</v>
      </c>
      <c r="C6" s="97">
        <v>3323.5</v>
      </c>
      <c r="D6" s="97">
        <v>85.2</v>
      </c>
      <c r="E6" s="97">
        <v>492.4</v>
      </c>
      <c r="F6" s="97">
        <f>C6-D6-E6</f>
        <v>2745.9</v>
      </c>
      <c r="G6" s="97"/>
      <c r="H6" s="97"/>
      <c r="I6" s="93">
        <v>0</v>
      </c>
      <c r="J6" s="93">
        <v>0</v>
      </c>
      <c r="K6" s="97">
        <f>J6-I6</f>
        <v>0</v>
      </c>
      <c r="L6" s="97">
        <v>3469.5</v>
      </c>
      <c r="M6" s="97">
        <v>577.6</v>
      </c>
      <c r="N6" s="97">
        <f>L6-M6</f>
        <v>2891.9</v>
      </c>
      <c r="O6" s="94">
        <f>(F6-N6)/F6*100</f>
        <v>-5.317018099712298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207</v>
      </c>
      <c r="C7" s="97">
        <v>2610.9</v>
      </c>
      <c r="D7" s="97">
        <v>42.5</v>
      </c>
      <c r="E7" s="97">
        <v>755.9</v>
      </c>
      <c r="F7" s="97">
        <f aca="true" t="shared" si="1" ref="F7:F17">C7-D7-E7</f>
        <v>1812.5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2621.9</v>
      </c>
      <c r="M7" s="97">
        <v>798.4</v>
      </c>
      <c r="N7" s="97">
        <f aca="true" t="shared" si="3" ref="N7:N17">L7-M7</f>
        <v>1823.5</v>
      </c>
      <c r="O7" s="94">
        <f aca="true" t="shared" si="4" ref="O7:O17">(F7-N7)/F7*100</f>
        <v>-0.6068965517241379</v>
      </c>
      <c r="P7" s="165">
        <v>0.88</v>
      </c>
      <c r="Q7" s="96">
        <v>1.2</v>
      </c>
      <c r="R7" s="96">
        <f t="shared" si="0"/>
        <v>1.056</v>
      </c>
    </row>
    <row r="8" spans="1:18" ht="12.75">
      <c r="A8" s="164">
        <v>3</v>
      </c>
      <c r="B8" s="92" t="s">
        <v>175</v>
      </c>
      <c r="C8" s="97">
        <v>2185.2</v>
      </c>
      <c r="D8" s="97">
        <v>42.5</v>
      </c>
      <c r="E8" s="97">
        <v>723.8</v>
      </c>
      <c r="F8" s="97">
        <f t="shared" si="1"/>
        <v>1418.8999999999999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2192.2</v>
      </c>
      <c r="M8" s="97">
        <v>766.3</v>
      </c>
      <c r="N8" s="97">
        <f t="shared" si="3"/>
        <v>1425.8999999999999</v>
      </c>
      <c r="O8" s="94">
        <f t="shared" si="4"/>
        <v>-0.4933399111988161</v>
      </c>
      <c r="P8" s="165">
        <v>0.9</v>
      </c>
      <c r="Q8" s="96">
        <v>1.2</v>
      </c>
      <c r="R8" s="96">
        <f t="shared" si="0"/>
        <v>1.08</v>
      </c>
    </row>
    <row r="9" spans="1:18" ht="12.75">
      <c r="A9" s="164">
        <v>4</v>
      </c>
      <c r="B9" s="92" t="s">
        <v>176</v>
      </c>
      <c r="C9" s="97">
        <v>3027</v>
      </c>
      <c r="D9" s="97">
        <v>321.2</v>
      </c>
      <c r="E9" s="97">
        <v>910.9</v>
      </c>
      <c r="F9" s="97">
        <f t="shared" si="1"/>
        <v>1794.9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3031.5</v>
      </c>
      <c r="M9" s="97">
        <v>1232.1</v>
      </c>
      <c r="N9" s="97">
        <f t="shared" si="3"/>
        <v>1799.4</v>
      </c>
      <c r="O9" s="94">
        <f t="shared" si="4"/>
        <v>-0.25071034598027747</v>
      </c>
      <c r="P9" s="165">
        <v>0.94</v>
      </c>
      <c r="Q9" s="96">
        <v>1.2</v>
      </c>
      <c r="R9" s="96">
        <f t="shared" si="0"/>
        <v>1.128</v>
      </c>
    </row>
    <row r="10" spans="1:18" ht="12.75">
      <c r="A10" s="164">
        <v>5</v>
      </c>
      <c r="B10" s="92" t="s">
        <v>177</v>
      </c>
      <c r="C10" s="97">
        <v>14863.5</v>
      </c>
      <c r="D10" s="97">
        <v>2</v>
      </c>
      <c r="E10" s="97">
        <v>6652.7</v>
      </c>
      <c r="F10" s="97">
        <f t="shared" si="1"/>
        <v>8208.8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14900.5</v>
      </c>
      <c r="M10" s="97">
        <v>6654.7</v>
      </c>
      <c r="N10" s="97">
        <f t="shared" si="3"/>
        <v>8245.8</v>
      </c>
      <c r="O10" s="94">
        <f t="shared" si="4"/>
        <v>-0.4507357957314102</v>
      </c>
      <c r="P10" s="165">
        <v>0.9</v>
      </c>
      <c r="Q10" s="96">
        <v>1.2</v>
      </c>
      <c r="R10" s="96">
        <f t="shared" si="0"/>
        <v>1.08</v>
      </c>
    </row>
    <row r="11" spans="1:18" ht="12.75">
      <c r="A11" s="164">
        <v>6</v>
      </c>
      <c r="B11" s="92" t="s">
        <v>178</v>
      </c>
      <c r="C11" s="97">
        <v>2633.2</v>
      </c>
      <c r="D11" s="97">
        <v>111.5</v>
      </c>
      <c r="E11" s="97">
        <v>361</v>
      </c>
      <c r="F11" s="97">
        <f t="shared" si="1"/>
        <v>2160.7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2678.2</v>
      </c>
      <c r="M11" s="97">
        <v>472.5</v>
      </c>
      <c r="N11" s="97">
        <f t="shared" si="3"/>
        <v>2205.7</v>
      </c>
      <c r="O11" s="94">
        <f t="shared" si="4"/>
        <v>-2.082658397741473</v>
      </c>
      <c r="P11" s="165">
        <v>0.58</v>
      </c>
      <c r="Q11" s="96">
        <v>1.2</v>
      </c>
      <c r="R11" s="96">
        <f t="shared" si="0"/>
        <v>0.696</v>
      </c>
    </row>
    <row r="12" spans="1:18" ht="12.75">
      <c r="A12" s="164">
        <v>7</v>
      </c>
      <c r="B12" s="92" t="s">
        <v>179</v>
      </c>
      <c r="C12" s="97">
        <v>4128.2</v>
      </c>
      <c r="D12" s="97">
        <v>113.2</v>
      </c>
      <c r="E12" s="97">
        <v>1696.7</v>
      </c>
      <c r="F12" s="97">
        <f t="shared" si="1"/>
        <v>2318.3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4281.6</v>
      </c>
      <c r="M12" s="97">
        <v>1809.9</v>
      </c>
      <c r="N12" s="97">
        <f t="shared" si="3"/>
        <v>2471.7000000000003</v>
      </c>
      <c r="O12" s="94">
        <f t="shared" si="4"/>
        <v>-6.6169175689082556</v>
      </c>
      <c r="P12" s="165">
        <v>0</v>
      </c>
      <c r="Q12" s="96">
        <v>1.2</v>
      </c>
      <c r="R12" s="96">
        <f t="shared" si="0"/>
        <v>0</v>
      </c>
    </row>
    <row r="13" spans="1:18" ht="18.75" customHeight="1">
      <c r="A13" s="164">
        <v>8</v>
      </c>
      <c r="B13" s="92" t="s">
        <v>180</v>
      </c>
      <c r="C13" s="97">
        <v>1723</v>
      </c>
      <c r="D13" s="97">
        <v>42.5</v>
      </c>
      <c r="E13" s="97">
        <v>229.5</v>
      </c>
      <c r="F13" s="97">
        <f t="shared" si="1"/>
        <v>1451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1738</v>
      </c>
      <c r="M13" s="97">
        <v>272</v>
      </c>
      <c r="N13" s="97">
        <f t="shared" si="3"/>
        <v>1466</v>
      </c>
      <c r="O13" s="94">
        <f t="shared" si="4"/>
        <v>-1.0337698139214335</v>
      </c>
      <c r="P13" s="165">
        <v>0.8</v>
      </c>
      <c r="Q13" s="96">
        <v>1.2</v>
      </c>
      <c r="R13" s="96">
        <f t="shared" si="0"/>
        <v>0.96</v>
      </c>
    </row>
    <row r="14" spans="1:18" ht="12.75">
      <c r="A14" s="164">
        <v>9</v>
      </c>
      <c r="B14" s="92" t="s">
        <v>181</v>
      </c>
      <c r="C14" s="97">
        <v>5554.5</v>
      </c>
      <c r="D14" s="97">
        <v>85.2</v>
      </c>
      <c r="E14" s="97">
        <v>1218.2</v>
      </c>
      <c r="F14" s="97">
        <f t="shared" si="1"/>
        <v>4251.1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5579.5</v>
      </c>
      <c r="M14" s="97">
        <v>1303.4</v>
      </c>
      <c r="N14" s="97">
        <f t="shared" si="3"/>
        <v>4276.1</v>
      </c>
      <c r="O14" s="94">
        <f t="shared" si="4"/>
        <v>-0.5880830843781609</v>
      </c>
      <c r="P14" s="165">
        <v>0.88</v>
      </c>
      <c r="Q14" s="96">
        <v>1.2</v>
      </c>
      <c r="R14" s="96">
        <f t="shared" si="0"/>
        <v>1.056</v>
      </c>
    </row>
    <row r="15" spans="1:18" ht="12.75">
      <c r="A15" s="164">
        <v>10</v>
      </c>
      <c r="B15" s="92" t="s">
        <v>182</v>
      </c>
      <c r="C15" s="97">
        <v>7241.8</v>
      </c>
      <c r="D15" s="97">
        <v>85.4</v>
      </c>
      <c r="E15" s="97">
        <v>1885.6</v>
      </c>
      <c r="F15" s="97">
        <f t="shared" si="1"/>
        <v>5270.800000000001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7254.8</v>
      </c>
      <c r="M15" s="97">
        <v>1971</v>
      </c>
      <c r="N15" s="97">
        <f t="shared" si="3"/>
        <v>5283.8</v>
      </c>
      <c r="O15" s="94">
        <f t="shared" si="4"/>
        <v>-0.24664187599603643</v>
      </c>
      <c r="P15" s="165">
        <v>0.96</v>
      </c>
      <c r="Q15" s="96">
        <v>1.2</v>
      </c>
      <c r="R15" s="96">
        <f t="shared" si="0"/>
        <v>1.152</v>
      </c>
    </row>
    <row r="16" spans="1:18" ht="12.75">
      <c r="A16" s="164">
        <v>11</v>
      </c>
      <c r="B16" s="92" t="s">
        <v>183</v>
      </c>
      <c r="C16" s="97">
        <v>2885.8</v>
      </c>
      <c r="D16" s="97">
        <v>42.5</v>
      </c>
      <c r="E16" s="97">
        <v>785.5</v>
      </c>
      <c r="F16" s="97">
        <f t="shared" si="1"/>
        <v>2057.8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2885.8</v>
      </c>
      <c r="M16" s="97">
        <v>828</v>
      </c>
      <c r="N16" s="97">
        <f t="shared" si="3"/>
        <v>2057.8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184</v>
      </c>
      <c r="C17" s="97">
        <v>3525.7</v>
      </c>
      <c r="D17" s="97">
        <v>85.2</v>
      </c>
      <c r="E17" s="97">
        <v>978.2</v>
      </c>
      <c r="F17" s="97">
        <f t="shared" si="1"/>
        <v>2462.3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3565.7</v>
      </c>
      <c r="M17" s="97">
        <v>1063.4</v>
      </c>
      <c r="N17" s="97">
        <f t="shared" si="3"/>
        <v>2502.2999999999997</v>
      </c>
      <c r="O17" s="94">
        <f t="shared" si="4"/>
        <v>-1.6244974211103256</v>
      </c>
      <c r="P17" s="165">
        <v>0.68</v>
      </c>
      <c r="Q17" s="96">
        <v>1.2</v>
      </c>
      <c r="R17" s="96">
        <f t="shared" si="0"/>
        <v>0.8160000000000001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53702.3</v>
      </c>
      <c r="D30" s="93">
        <f t="shared" si="5"/>
        <v>1058.9</v>
      </c>
      <c r="E30" s="93">
        <f t="shared" si="5"/>
        <v>16690.4</v>
      </c>
      <c r="F30" s="93">
        <f t="shared" si="5"/>
        <v>35953.00000000001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54199.200000000004</v>
      </c>
      <c r="M30" s="93">
        <f t="shared" si="5"/>
        <v>17749.300000000003</v>
      </c>
      <c r="N30" s="93">
        <f t="shared" si="5"/>
        <v>36449.9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" sqref="J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2" t="s">
        <v>20</v>
      </c>
      <c r="B3" s="179" t="s">
        <v>102</v>
      </c>
      <c r="C3" s="25" t="s">
        <v>51</v>
      </c>
      <c r="D3" s="25" t="s">
        <v>220</v>
      </c>
      <c r="E3" s="25" t="s">
        <v>225</v>
      </c>
      <c r="F3" s="25" t="s">
        <v>49</v>
      </c>
      <c r="G3" s="25" t="s">
        <v>49</v>
      </c>
      <c r="H3" s="25" t="s">
        <v>142</v>
      </c>
      <c r="I3" s="5" t="s">
        <v>48</v>
      </c>
      <c r="J3" s="173" t="s">
        <v>21</v>
      </c>
      <c r="K3" s="173" t="s">
        <v>221</v>
      </c>
      <c r="L3" s="6" t="s">
        <v>6</v>
      </c>
    </row>
    <row r="4" spans="1:12" s="10" customFormat="1" ht="42.75" customHeight="1">
      <c r="A4" s="172"/>
      <c r="B4" s="179"/>
      <c r="C4" s="5" t="s">
        <v>52</v>
      </c>
      <c r="D4" s="5" t="s">
        <v>187</v>
      </c>
      <c r="E4" s="5" t="s">
        <v>187</v>
      </c>
      <c r="F4" s="5" t="s">
        <v>32</v>
      </c>
      <c r="G4" s="8" t="s">
        <v>33</v>
      </c>
      <c r="H4" s="8" t="s">
        <v>26</v>
      </c>
      <c r="I4" s="8" t="s">
        <v>53</v>
      </c>
      <c r="J4" s="175"/>
      <c r="K4" s="175"/>
      <c r="L4" s="9" t="s">
        <v>50</v>
      </c>
    </row>
    <row r="5" spans="1:12" s="10" customFormat="1" ht="11.2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173</v>
      </c>
      <c r="C6" s="24">
        <v>130</v>
      </c>
      <c r="D6" s="93">
        <v>24.7</v>
      </c>
      <c r="E6" s="93">
        <v>5.6</v>
      </c>
      <c r="F6" s="93">
        <f>E6-D6</f>
        <v>-19.1</v>
      </c>
      <c r="G6" s="130">
        <v>0</v>
      </c>
      <c r="H6" s="97">
        <v>879.1</v>
      </c>
      <c r="I6" s="169">
        <f>F6/H6*100</f>
        <v>-2.1726766010692753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207</v>
      </c>
      <c r="C7" s="24">
        <v>468</v>
      </c>
      <c r="D7" s="93">
        <v>1.3</v>
      </c>
      <c r="E7" s="93">
        <v>1</v>
      </c>
      <c r="F7" s="93">
        <f aca="true" t="shared" si="1" ref="F7:F17">E7-D7</f>
        <v>-0.30000000000000004</v>
      </c>
      <c r="G7" s="130">
        <v>75</v>
      </c>
      <c r="H7" s="97">
        <v>433.7</v>
      </c>
      <c r="I7" s="169">
        <f aca="true" t="shared" si="2" ref="I7:I17">F7/H7*100</f>
        <v>-0.06917223887479826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175</v>
      </c>
      <c r="C8" s="24">
        <v>340</v>
      </c>
      <c r="D8" s="93"/>
      <c r="E8" s="93">
        <v>0</v>
      </c>
      <c r="F8" s="93">
        <f t="shared" si="1"/>
        <v>0</v>
      </c>
      <c r="G8" s="130">
        <v>1.3</v>
      </c>
      <c r="H8" s="97">
        <v>255.3</v>
      </c>
      <c r="I8" s="169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176</v>
      </c>
      <c r="C9" s="24">
        <v>809</v>
      </c>
      <c r="D9" s="93">
        <v>0.5</v>
      </c>
      <c r="E9" s="93">
        <v>0</v>
      </c>
      <c r="F9" s="93">
        <f t="shared" si="1"/>
        <v>-0.5</v>
      </c>
      <c r="G9" s="130">
        <v>-214</v>
      </c>
      <c r="H9" s="97">
        <v>298.9</v>
      </c>
      <c r="I9" s="169">
        <f t="shared" si="2"/>
        <v>-0.1672800267648043</v>
      </c>
      <c r="J9" s="96">
        <v>1</v>
      </c>
      <c r="K9" s="96">
        <v>1</v>
      </c>
      <c r="L9" s="96">
        <f t="shared" si="0"/>
        <v>1</v>
      </c>
    </row>
    <row r="10" spans="1:12" ht="12.75">
      <c r="A10" s="87">
        <v>5</v>
      </c>
      <c r="B10" s="92" t="s">
        <v>177</v>
      </c>
      <c r="C10" s="24">
        <v>903</v>
      </c>
      <c r="D10" s="93">
        <v>2</v>
      </c>
      <c r="E10" s="93">
        <v>17.5</v>
      </c>
      <c r="F10" s="93">
        <f t="shared" si="1"/>
        <v>15.5</v>
      </c>
      <c r="G10" s="130">
        <v>0</v>
      </c>
      <c r="H10" s="97">
        <v>5923.3</v>
      </c>
      <c r="I10" s="169">
        <f t="shared" si="2"/>
        <v>0.26167845626593284</v>
      </c>
      <c r="J10" s="96">
        <v>0.948</v>
      </c>
      <c r="K10" s="96">
        <v>1</v>
      </c>
      <c r="L10" s="96">
        <f t="shared" si="0"/>
        <v>0.948</v>
      </c>
    </row>
    <row r="11" spans="1:12" ht="12.75">
      <c r="A11" s="87">
        <v>6</v>
      </c>
      <c r="B11" s="92" t="s">
        <v>178</v>
      </c>
      <c r="C11" s="24">
        <v>1688</v>
      </c>
      <c r="D11" s="93">
        <v>26.6</v>
      </c>
      <c r="E11" s="93">
        <v>5</v>
      </c>
      <c r="F11" s="93">
        <f t="shared" si="1"/>
        <v>-21.6</v>
      </c>
      <c r="G11" s="130">
        <v>-101</v>
      </c>
      <c r="H11" s="97">
        <v>259.9</v>
      </c>
      <c r="I11" s="169">
        <f t="shared" si="2"/>
        <v>-8.310888803385918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179</v>
      </c>
      <c r="C12" s="24">
        <v>1230</v>
      </c>
      <c r="D12" s="93">
        <v>1.3</v>
      </c>
      <c r="E12" s="93">
        <v>1</v>
      </c>
      <c r="F12" s="93">
        <f t="shared" si="1"/>
        <v>-0.30000000000000004</v>
      </c>
      <c r="G12" s="130">
        <v>-85</v>
      </c>
      <c r="H12" s="97">
        <v>335.1</v>
      </c>
      <c r="I12" s="169">
        <f t="shared" si="2"/>
        <v>-0.08952551477170995</v>
      </c>
      <c r="J12" s="96">
        <v>1</v>
      </c>
      <c r="K12" s="96">
        <v>1</v>
      </c>
      <c r="L12" s="96">
        <f t="shared" si="0"/>
        <v>1</v>
      </c>
    </row>
    <row r="13" spans="1:12" ht="12.75">
      <c r="A13" s="87">
        <v>8</v>
      </c>
      <c r="B13" s="92" t="s">
        <v>186</v>
      </c>
      <c r="C13" s="24">
        <v>21</v>
      </c>
      <c r="D13" s="93">
        <v>0</v>
      </c>
      <c r="E13" s="93">
        <v>0</v>
      </c>
      <c r="F13" s="93">
        <f t="shared" si="1"/>
        <v>0</v>
      </c>
      <c r="G13" s="130">
        <v>0</v>
      </c>
      <c r="H13" s="97">
        <v>446.9</v>
      </c>
      <c r="I13" s="169">
        <f t="shared" si="2"/>
        <v>0</v>
      </c>
      <c r="J13" s="96">
        <v>1</v>
      </c>
      <c r="K13" s="96">
        <v>1</v>
      </c>
      <c r="L13" s="96">
        <f t="shared" si="0"/>
        <v>1</v>
      </c>
    </row>
    <row r="14" spans="1:12" ht="12.75">
      <c r="A14" s="87">
        <v>9</v>
      </c>
      <c r="B14" s="92" t="s">
        <v>181</v>
      </c>
      <c r="C14" s="24">
        <v>919</v>
      </c>
      <c r="D14" s="93">
        <v>5.7</v>
      </c>
      <c r="E14" s="93">
        <v>3.5</v>
      </c>
      <c r="F14" s="93">
        <f t="shared" si="1"/>
        <v>-2.2</v>
      </c>
      <c r="G14" s="130">
        <v>-138</v>
      </c>
      <c r="H14" s="97">
        <v>979.9</v>
      </c>
      <c r="I14" s="169">
        <f t="shared" si="2"/>
        <v>-0.22451270537809984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182</v>
      </c>
      <c r="C15" s="24">
        <v>319</v>
      </c>
      <c r="D15" s="93">
        <v>2.1</v>
      </c>
      <c r="E15" s="93">
        <v>2</v>
      </c>
      <c r="F15" s="93">
        <f t="shared" si="1"/>
        <v>-0.10000000000000009</v>
      </c>
      <c r="G15" s="130">
        <v>-62</v>
      </c>
      <c r="H15" s="97">
        <v>704.8</v>
      </c>
      <c r="I15" s="169">
        <f t="shared" si="2"/>
        <v>-0.014188422247446097</v>
      </c>
      <c r="J15" s="96">
        <v>1</v>
      </c>
      <c r="K15" s="96">
        <v>1</v>
      </c>
      <c r="L15" s="96">
        <f t="shared" si="0"/>
        <v>1</v>
      </c>
    </row>
    <row r="16" spans="1:12" ht="12.75">
      <c r="A16" s="87">
        <v>11</v>
      </c>
      <c r="B16" s="92" t="s">
        <v>183</v>
      </c>
      <c r="C16" s="24">
        <v>1324</v>
      </c>
      <c r="D16" s="93">
        <v>1.2</v>
      </c>
      <c r="E16" s="93">
        <v>0.7</v>
      </c>
      <c r="F16" s="93">
        <f t="shared" si="1"/>
        <v>-0.5</v>
      </c>
      <c r="G16" s="130">
        <v>-423</v>
      </c>
      <c r="H16" s="97">
        <v>442</v>
      </c>
      <c r="I16" s="169">
        <f t="shared" si="2"/>
        <v>-0.11312217194570137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184</v>
      </c>
      <c r="C17" s="24">
        <v>365</v>
      </c>
      <c r="D17" s="93">
        <v>4.6</v>
      </c>
      <c r="E17" s="93">
        <v>3.1</v>
      </c>
      <c r="F17" s="93">
        <f t="shared" si="1"/>
        <v>-1.4999999999999996</v>
      </c>
      <c r="G17" s="130">
        <v>-286</v>
      </c>
      <c r="H17" s="97">
        <v>724.6</v>
      </c>
      <c r="I17" s="169">
        <f t="shared" si="2"/>
        <v>-0.20701076455975706</v>
      </c>
      <c r="J17" s="96">
        <v>1</v>
      </c>
      <c r="K17" s="96">
        <v>1</v>
      </c>
      <c r="L17" s="96">
        <f t="shared" si="0"/>
        <v>1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1" t="s">
        <v>39</v>
      </c>
      <c r="B30" s="171"/>
      <c r="C30" s="14">
        <f aca="true" t="shared" si="3" ref="C30:H30">SUM(C6:C29)</f>
        <v>22646</v>
      </c>
      <c r="D30" s="93">
        <f t="shared" si="3"/>
        <v>70</v>
      </c>
      <c r="E30" s="93">
        <f t="shared" si="3"/>
        <v>39.400000000000006</v>
      </c>
      <c r="F30" s="93">
        <f t="shared" si="3"/>
        <v>-30.600000000000005</v>
      </c>
      <c r="G30" s="93">
        <f t="shared" si="3"/>
        <v>-1232.7</v>
      </c>
      <c r="H30" s="93">
        <f t="shared" si="3"/>
        <v>11683.499999999998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6" t="s">
        <v>101</v>
      </c>
      <c r="C1" s="176"/>
      <c r="D1" s="176"/>
      <c r="E1" s="176"/>
      <c r="F1" s="176"/>
      <c r="G1" s="176"/>
      <c r="H1" s="176"/>
      <c r="I1" s="176"/>
      <c r="J1" s="176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2" t="s">
        <v>3</v>
      </c>
      <c r="B4" s="173" t="s">
        <v>102</v>
      </c>
      <c r="C4" s="173" t="s">
        <v>103</v>
      </c>
      <c r="D4" s="173" t="s">
        <v>190</v>
      </c>
      <c r="E4" s="173" t="s">
        <v>191</v>
      </c>
      <c r="F4" s="173" t="s">
        <v>104</v>
      </c>
      <c r="G4" s="173" t="s">
        <v>99</v>
      </c>
      <c r="H4" s="173" t="s">
        <v>100</v>
      </c>
      <c r="I4" s="173" t="s">
        <v>5</v>
      </c>
      <c r="J4" s="177" t="s">
        <v>6</v>
      </c>
    </row>
    <row r="5" spans="1:10" ht="135" customHeight="1">
      <c r="A5" s="172"/>
      <c r="B5" s="174"/>
      <c r="C5" s="175"/>
      <c r="D5" s="175"/>
      <c r="E5" s="175"/>
      <c r="F5" s="175"/>
      <c r="G5" s="175"/>
      <c r="H5" s="174"/>
      <c r="I5" s="174"/>
      <c r="J5" s="178"/>
    </row>
    <row r="6" spans="1:10" s="10" customFormat="1" ht="51" customHeight="1">
      <c r="A6" s="172"/>
      <c r="B6" s="17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75"/>
      <c r="I6" s="175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173</v>
      </c>
      <c r="C8" s="93">
        <v>1741</v>
      </c>
      <c r="D8" s="93">
        <v>986.9</v>
      </c>
      <c r="E8" s="97">
        <v>18</v>
      </c>
      <c r="F8" s="97">
        <f>D8+E8</f>
        <v>1004.9</v>
      </c>
      <c r="G8" s="94">
        <f aca="true" t="shared" si="0" ref="G8:G19">C8/(C8+F8)*100</f>
        <v>63.40361994245966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207</v>
      </c>
      <c r="C9" s="93">
        <v>1244.7</v>
      </c>
      <c r="D9" s="93">
        <v>444.7</v>
      </c>
      <c r="E9" s="97">
        <v>23</v>
      </c>
      <c r="F9" s="97">
        <f aca="true" t="shared" si="2" ref="F9:F19">D9+E9</f>
        <v>467.7</v>
      </c>
      <c r="G9" s="94">
        <f t="shared" si="0"/>
        <v>72.687456201822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175</v>
      </c>
      <c r="C10" s="93">
        <v>1106.5</v>
      </c>
      <c r="D10" s="93">
        <v>272.4</v>
      </c>
      <c r="E10" s="97">
        <v>40</v>
      </c>
      <c r="F10" s="97">
        <f t="shared" si="2"/>
        <v>312.4</v>
      </c>
      <c r="G10" s="94">
        <f t="shared" si="0"/>
        <v>77.98294453449856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176</v>
      </c>
      <c r="C11" s="93">
        <v>1087.6</v>
      </c>
      <c r="D11" s="93">
        <v>305.9</v>
      </c>
      <c r="E11" s="97">
        <v>17.5</v>
      </c>
      <c r="F11" s="97">
        <f t="shared" si="2"/>
        <v>323.4</v>
      </c>
      <c r="G11" s="94">
        <f t="shared" si="0"/>
        <v>77.08008504606661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177</v>
      </c>
      <c r="C12" s="93">
        <v>1714.2</v>
      </c>
      <c r="D12" s="93">
        <v>6386.7</v>
      </c>
      <c r="E12" s="97">
        <v>107.9</v>
      </c>
      <c r="F12" s="97">
        <f t="shared" si="2"/>
        <v>6494.599999999999</v>
      </c>
      <c r="G12" s="94">
        <f t="shared" si="0"/>
        <v>20.882467595750903</v>
      </c>
      <c r="H12" s="96">
        <v>0.546</v>
      </c>
      <c r="I12" s="96">
        <v>1.2</v>
      </c>
      <c r="J12" s="96">
        <f t="shared" si="1"/>
        <v>0.6552</v>
      </c>
    </row>
    <row r="13" spans="1:10" ht="12.75">
      <c r="A13" s="87">
        <v>6</v>
      </c>
      <c r="B13" s="92" t="s">
        <v>178</v>
      </c>
      <c r="C13" s="93">
        <v>1686.5</v>
      </c>
      <c r="D13" s="93">
        <v>265.4</v>
      </c>
      <c r="E13" s="97">
        <v>58.8</v>
      </c>
      <c r="F13" s="97">
        <f t="shared" si="2"/>
        <v>324.2</v>
      </c>
      <c r="G13" s="94">
        <f t="shared" si="0"/>
        <v>83.87626199830905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179</v>
      </c>
      <c r="C14" s="93">
        <v>1528.9</v>
      </c>
      <c r="D14" s="93">
        <v>365.4</v>
      </c>
      <c r="E14" s="97">
        <v>34</v>
      </c>
      <c r="F14" s="97">
        <f t="shared" si="2"/>
        <v>399.4</v>
      </c>
      <c r="G14" s="94">
        <f t="shared" si="0"/>
        <v>79.28745527148266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186</v>
      </c>
      <c r="C15" s="93">
        <v>818.8</v>
      </c>
      <c r="D15" s="93">
        <v>478.2</v>
      </c>
      <c r="E15" s="97">
        <v>24</v>
      </c>
      <c r="F15" s="97">
        <f t="shared" si="2"/>
        <v>502.2</v>
      </c>
      <c r="G15" s="94">
        <f t="shared" si="0"/>
        <v>61.98334595003785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181</v>
      </c>
      <c r="C16" s="93">
        <v>2574.4</v>
      </c>
      <c r="D16" s="93">
        <v>1094.8</v>
      </c>
      <c r="E16" s="97">
        <v>94.5</v>
      </c>
      <c r="F16" s="97">
        <f t="shared" si="2"/>
        <v>1189.3</v>
      </c>
      <c r="G16" s="94">
        <f t="shared" si="0"/>
        <v>68.4007758322927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182</v>
      </c>
      <c r="C17" s="93">
        <v>4248.3</v>
      </c>
      <c r="D17" s="93">
        <v>885.6</v>
      </c>
      <c r="E17" s="97">
        <v>137</v>
      </c>
      <c r="F17" s="97">
        <f t="shared" si="2"/>
        <v>1022.6</v>
      </c>
      <c r="G17" s="94">
        <f t="shared" si="0"/>
        <v>80.59913866702081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183</v>
      </c>
      <c r="C18" s="93">
        <v>1466.4</v>
      </c>
      <c r="D18" s="93">
        <v>467.4</v>
      </c>
      <c r="E18" s="97">
        <v>31.3</v>
      </c>
      <c r="F18" s="97">
        <f t="shared" si="2"/>
        <v>498.7</v>
      </c>
      <c r="G18" s="94">
        <f t="shared" si="0"/>
        <v>74.62215663325021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184</v>
      </c>
      <c r="C19" s="93">
        <v>1630.2</v>
      </c>
      <c r="D19" s="93">
        <v>757.1</v>
      </c>
      <c r="E19" s="97">
        <v>75</v>
      </c>
      <c r="F19" s="97">
        <f t="shared" si="2"/>
        <v>832.1</v>
      </c>
      <c r="G19" s="94">
        <f t="shared" si="0"/>
        <v>66.20639239735206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1" t="s">
        <v>78</v>
      </c>
      <c r="B32" s="171"/>
      <c r="C32" s="93">
        <f>SUM(C8:C31)</f>
        <v>20847.5</v>
      </c>
      <c r="D32" s="93">
        <f>SUM(D8:D31)</f>
        <v>12710.5</v>
      </c>
      <c r="E32" s="93">
        <f>SUM(E8:E31)</f>
        <v>661</v>
      </c>
      <c r="F32" s="93">
        <f>SUM(F8:F31)</f>
        <v>13371.500000000002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2" t="s">
        <v>3</v>
      </c>
      <c r="B3" s="179" t="s">
        <v>102</v>
      </c>
      <c r="C3" s="26" t="s">
        <v>192</v>
      </c>
      <c r="D3" s="25" t="s">
        <v>126</v>
      </c>
      <c r="E3" s="54" t="s">
        <v>106</v>
      </c>
      <c r="F3" s="26" t="s">
        <v>193</v>
      </c>
      <c r="G3" s="79" t="s">
        <v>127</v>
      </c>
      <c r="H3" s="54" t="s">
        <v>128</v>
      </c>
      <c r="I3" s="22" t="s">
        <v>24</v>
      </c>
      <c r="J3" s="173" t="s">
        <v>80</v>
      </c>
      <c r="K3" s="173" t="s">
        <v>5</v>
      </c>
      <c r="L3" s="23" t="s">
        <v>6</v>
      </c>
    </row>
    <row r="4" spans="1:12" ht="45.75" customHeight="1">
      <c r="A4" s="172"/>
      <c r="B4" s="179"/>
      <c r="C4" s="8" t="s">
        <v>90</v>
      </c>
      <c r="D4" s="8" t="s">
        <v>154</v>
      </c>
      <c r="E4" s="8" t="s">
        <v>68</v>
      </c>
      <c r="F4" s="26" t="s">
        <v>7</v>
      </c>
      <c r="G4" s="8" t="s">
        <v>154</v>
      </c>
      <c r="H4" s="49" t="s">
        <v>55</v>
      </c>
      <c r="I4" s="76" t="s">
        <v>91</v>
      </c>
      <c r="J4" s="175"/>
      <c r="K4" s="175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173</v>
      </c>
      <c r="C6" s="93">
        <v>65.1</v>
      </c>
      <c r="D6" s="93">
        <v>10.4</v>
      </c>
      <c r="E6" s="99">
        <f aca="true" t="shared" si="0" ref="E6:E17">C6-D6</f>
        <v>54.699999999999996</v>
      </c>
      <c r="F6" s="97">
        <v>3469.5</v>
      </c>
      <c r="G6" s="97">
        <v>577.6</v>
      </c>
      <c r="H6" s="99">
        <f aca="true" t="shared" si="1" ref="H6:H17">F6-G6</f>
        <v>2891.9</v>
      </c>
      <c r="I6" s="102">
        <f aca="true" t="shared" si="2" ref="I6:I17">E6/H6*100</f>
        <v>1.8914900238597459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207</v>
      </c>
      <c r="C7" s="93">
        <v>45.6</v>
      </c>
      <c r="D7" s="93">
        <v>11.8</v>
      </c>
      <c r="E7" s="99">
        <f t="shared" si="0"/>
        <v>33.8</v>
      </c>
      <c r="F7" s="97">
        <v>2621.9</v>
      </c>
      <c r="G7" s="97">
        <v>798.4</v>
      </c>
      <c r="H7" s="99">
        <f t="shared" si="1"/>
        <v>1823.5</v>
      </c>
      <c r="I7" s="102">
        <f t="shared" si="2"/>
        <v>1.853578283520702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175</v>
      </c>
      <c r="C8" s="93">
        <v>62.2</v>
      </c>
      <c r="D8" s="93">
        <v>9.7</v>
      </c>
      <c r="E8" s="99">
        <f t="shared" si="0"/>
        <v>52.5</v>
      </c>
      <c r="F8" s="97">
        <v>2192.2</v>
      </c>
      <c r="G8" s="97">
        <v>766.3</v>
      </c>
      <c r="H8" s="99">
        <f t="shared" si="1"/>
        <v>1425.8999999999999</v>
      </c>
      <c r="I8" s="102">
        <f t="shared" si="2"/>
        <v>3.6818851251840945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176</v>
      </c>
      <c r="C9" s="93">
        <v>285.7</v>
      </c>
      <c r="D9" s="93">
        <v>285.7</v>
      </c>
      <c r="E9" s="99">
        <f t="shared" si="0"/>
        <v>0</v>
      </c>
      <c r="F9" s="97">
        <v>3031.5</v>
      </c>
      <c r="G9" s="97">
        <v>1232.1</v>
      </c>
      <c r="H9" s="99">
        <f t="shared" si="1"/>
        <v>1799.4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177</v>
      </c>
      <c r="C10" s="93">
        <v>450.9</v>
      </c>
      <c r="D10" s="93">
        <v>0</v>
      </c>
      <c r="E10" s="99">
        <f t="shared" si="0"/>
        <v>450.9</v>
      </c>
      <c r="F10" s="97">
        <v>14900.5</v>
      </c>
      <c r="G10" s="97">
        <v>6654.7</v>
      </c>
      <c r="H10" s="99">
        <f t="shared" si="1"/>
        <v>8245.8</v>
      </c>
      <c r="I10" s="102">
        <f t="shared" si="2"/>
        <v>5.468238375900459</v>
      </c>
      <c r="J10" s="104">
        <v>0.047</v>
      </c>
      <c r="K10" s="103">
        <v>0.5</v>
      </c>
      <c r="L10" s="103">
        <f t="shared" si="3"/>
        <v>0.0235</v>
      </c>
    </row>
    <row r="11" spans="1:12" ht="12.75">
      <c r="A11" s="87">
        <v>6</v>
      </c>
      <c r="B11" s="92" t="s">
        <v>178</v>
      </c>
      <c r="C11" s="93">
        <v>74.3</v>
      </c>
      <c r="D11" s="93">
        <v>26.3</v>
      </c>
      <c r="E11" s="99">
        <f t="shared" si="0"/>
        <v>48</v>
      </c>
      <c r="F11" s="97">
        <v>2678.2</v>
      </c>
      <c r="G11" s="97">
        <v>472.5</v>
      </c>
      <c r="H11" s="99">
        <f t="shared" si="1"/>
        <v>2205.7</v>
      </c>
      <c r="I11" s="102">
        <f t="shared" si="2"/>
        <v>2.1761798975381965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179</v>
      </c>
      <c r="C12" s="93">
        <v>126</v>
      </c>
      <c r="D12" s="93">
        <v>28</v>
      </c>
      <c r="E12" s="99">
        <f t="shared" si="0"/>
        <v>98</v>
      </c>
      <c r="F12" s="97">
        <v>4281.6</v>
      </c>
      <c r="G12" s="97">
        <v>1809.9</v>
      </c>
      <c r="H12" s="99">
        <f t="shared" si="1"/>
        <v>2471.7000000000003</v>
      </c>
      <c r="I12" s="102">
        <f t="shared" si="2"/>
        <v>3.9648824695553664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186</v>
      </c>
      <c r="C13" s="93">
        <v>56.5</v>
      </c>
      <c r="D13" s="93">
        <v>12.4</v>
      </c>
      <c r="E13" s="99">
        <f t="shared" si="0"/>
        <v>44.1</v>
      </c>
      <c r="F13" s="97">
        <v>1738</v>
      </c>
      <c r="G13" s="97">
        <v>272</v>
      </c>
      <c r="H13" s="99">
        <f t="shared" si="1"/>
        <v>1466</v>
      </c>
      <c r="I13" s="102">
        <f t="shared" si="2"/>
        <v>3.00818553888131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181</v>
      </c>
      <c r="C14" s="93">
        <v>37.9</v>
      </c>
      <c r="D14" s="93">
        <v>6.9</v>
      </c>
      <c r="E14" s="99">
        <f t="shared" si="0"/>
        <v>31</v>
      </c>
      <c r="F14" s="97">
        <v>5579.5</v>
      </c>
      <c r="G14" s="97">
        <v>1303.4</v>
      </c>
      <c r="H14" s="99">
        <f t="shared" si="1"/>
        <v>4276.1</v>
      </c>
      <c r="I14" s="102">
        <f t="shared" si="2"/>
        <v>0.7249596595028179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182</v>
      </c>
      <c r="C15" s="93">
        <v>932.7</v>
      </c>
      <c r="D15" s="93">
        <v>8.5</v>
      </c>
      <c r="E15" s="99">
        <f t="shared" si="0"/>
        <v>924.2</v>
      </c>
      <c r="F15" s="97">
        <v>7254.8</v>
      </c>
      <c r="G15" s="97">
        <v>1971</v>
      </c>
      <c r="H15" s="99">
        <f t="shared" si="1"/>
        <v>5283.8</v>
      </c>
      <c r="I15" s="102">
        <f t="shared" si="2"/>
        <v>17.49119951550021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183</v>
      </c>
      <c r="C16" s="93">
        <v>94.3</v>
      </c>
      <c r="D16" s="93">
        <v>6.8</v>
      </c>
      <c r="E16" s="99">
        <f t="shared" si="0"/>
        <v>87.5</v>
      </c>
      <c r="F16" s="97">
        <v>2885.8</v>
      </c>
      <c r="G16" s="97">
        <v>828</v>
      </c>
      <c r="H16" s="99">
        <f t="shared" si="1"/>
        <v>2057.8</v>
      </c>
      <c r="I16" s="102">
        <f t="shared" si="2"/>
        <v>4.252113908057148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184</v>
      </c>
      <c r="C17" s="93">
        <v>85.5</v>
      </c>
      <c r="D17" s="93"/>
      <c r="E17" s="99">
        <f t="shared" si="0"/>
        <v>85.5</v>
      </c>
      <c r="F17" s="97">
        <v>3565.7</v>
      </c>
      <c r="G17" s="97">
        <v>1063.4</v>
      </c>
      <c r="H17" s="99">
        <f t="shared" si="1"/>
        <v>2502.2999999999997</v>
      </c>
      <c r="I17" s="102">
        <f t="shared" si="2"/>
        <v>3.416856492027335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1" t="s">
        <v>65</v>
      </c>
      <c r="B30" s="171"/>
      <c r="C30" s="93">
        <f aca="true" t="shared" si="4" ref="C30:H30">SUM(C6:C29)</f>
        <v>2316.7000000000003</v>
      </c>
      <c r="D30" s="93">
        <f t="shared" si="4"/>
        <v>406.49999999999994</v>
      </c>
      <c r="E30" s="100">
        <f t="shared" si="4"/>
        <v>1910.2</v>
      </c>
      <c r="F30" s="100">
        <f t="shared" si="4"/>
        <v>54199.200000000004</v>
      </c>
      <c r="G30" s="100">
        <f t="shared" si="4"/>
        <v>17749.300000000003</v>
      </c>
      <c r="H30" s="101">
        <f t="shared" si="4"/>
        <v>36449.9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188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9" sqref="L19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" ht="9.75">
      <c r="A2" s="60"/>
      <c r="B2" s="61"/>
      <c r="C2" s="61"/>
      <c r="D2" s="61"/>
    </row>
    <row r="3" spans="1:14" ht="173.25" customHeight="1">
      <c r="A3" s="172" t="s">
        <v>3</v>
      </c>
      <c r="B3" s="173" t="s">
        <v>102</v>
      </c>
      <c r="C3" s="54" t="s">
        <v>109</v>
      </c>
      <c r="D3" s="54" t="s">
        <v>129</v>
      </c>
      <c r="E3" s="22" t="s">
        <v>110</v>
      </c>
      <c r="F3" s="54" t="s">
        <v>111</v>
      </c>
      <c r="G3" s="54" t="s">
        <v>112</v>
      </c>
      <c r="H3" s="26" t="s">
        <v>194</v>
      </c>
      <c r="I3" s="79" t="s">
        <v>130</v>
      </c>
      <c r="J3" s="54" t="s">
        <v>131</v>
      </c>
      <c r="K3" s="5" t="s">
        <v>83</v>
      </c>
      <c r="L3" s="173" t="s">
        <v>4</v>
      </c>
      <c r="M3" s="173" t="s">
        <v>5</v>
      </c>
      <c r="N3" s="23" t="s">
        <v>6</v>
      </c>
    </row>
    <row r="4" spans="1:14" ht="53.25" customHeight="1">
      <c r="A4" s="180"/>
      <c r="B4" s="175"/>
      <c r="C4" s="8" t="s">
        <v>26</v>
      </c>
      <c r="D4" s="52" t="s">
        <v>113</v>
      </c>
      <c r="E4" s="8" t="s">
        <v>154</v>
      </c>
      <c r="F4" s="8" t="s">
        <v>26</v>
      </c>
      <c r="G4" s="8" t="s">
        <v>26</v>
      </c>
      <c r="H4" s="26" t="s">
        <v>7</v>
      </c>
      <c r="I4" s="8" t="s">
        <v>154</v>
      </c>
      <c r="J4" s="80" t="s">
        <v>84</v>
      </c>
      <c r="K4" s="73" t="s">
        <v>85</v>
      </c>
      <c r="L4" s="175"/>
      <c r="M4" s="175"/>
      <c r="N4" s="77" t="s">
        <v>86</v>
      </c>
    </row>
    <row r="5" spans="1:14" ht="10.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173</v>
      </c>
      <c r="C6" s="99">
        <v>1833.3</v>
      </c>
      <c r="D6" s="98">
        <f aca="true" t="shared" si="0" ref="D6:D17">C6-E6</f>
        <v>61.200000000000045</v>
      </c>
      <c r="E6" s="99">
        <v>1772.1</v>
      </c>
      <c r="F6" s="112">
        <v>0</v>
      </c>
      <c r="G6" s="113">
        <v>0</v>
      </c>
      <c r="H6" s="97">
        <v>3469.5</v>
      </c>
      <c r="I6" s="97">
        <v>577.6</v>
      </c>
      <c r="J6" s="113">
        <f aca="true" t="shared" si="1" ref="J6:J17">H6-I6</f>
        <v>2891.9</v>
      </c>
      <c r="K6" s="110">
        <f aca="true" t="shared" si="2" ref="K6:K17">(E6+F6+G6)/J6*100</f>
        <v>61.278052491441606</v>
      </c>
      <c r="L6" s="104">
        <v>0.174</v>
      </c>
      <c r="M6" s="103">
        <v>1.5</v>
      </c>
      <c r="N6" s="103">
        <f aca="true" t="shared" si="3" ref="N6:N17">L6*M6</f>
        <v>0.261</v>
      </c>
    </row>
    <row r="7" spans="1:14" ht="12.75">
      <c r="A7" s="87">
        <v>2</v>
      </c>
      <c r="B7" s="92" t="s">
        <v>207</v>
      </c>
      <c r="C7" s="99">
        <v>1219.1</v>
      </c>
      <c r="D7" s="98">
        <f t="shared" si="0"/>
        <v>27.399999999999864</v>
      </c>
      <c r="E7" s="99">
        <v>1191.7</v>
      </c>
      <c r="F7" s="112">
        <v>0</v>
      </c>
      <c r="G7" s="113">
        <v>0</v>
      </c>
      <c r="H7" s="97">
        <v>2621.9</v>
      </c>
      <c r="I7" s="97">
        <v>798.4</v>
      </c>
      <c r="J7" s="113">
        <f t="shared" si="1"/>
        <v>1823.5</v>
      </c>
      <c r="K7" s="110">
        <f t="shared" si="2"/>
        <v>65.3523443926515</v>
      </c>
      <c r="L7" s="104">
        <v>0.093</v>
      </c>
      <c r="M7" s="103">
        <v>1.5</v>
      </c>
      <c r="N7" s="103">
        <f t="shared" si="3"/>
        <v>0.1395</v>
      </c>
    </row>
    <row r="8" spans="1:14" ht="12.75">
      <c r="A8" s="87">
        <v>3</v>
      </c>
      <c r="B8" s="92" t="s">
        <v>175</v>
      </c>
      <c r="C8" s="101">
        <v>979.4</v>
      </c>
      <c r="D8" s="98">
        <f t="shared" si="0"/>
        <v>27.799999999999955</v>
      </c>
      <c r="E8" s="114">
        <v>951.6</v>
      </c>
      <c r="F8" s="112">
        <v>0</v>
      </c>
      <c r="G8" s="101">
        <v>19.4</v>
      </c>
      <c r="H8" s="97">
        <v>2192.2</v>
      </c>
      <c r="I8" s="97">
        <v>766.3</v>
      </c>
      <c r="J8" s="113">
        <f t="shared" si="1"/>
        <v>1425.8999999999999</v>
      </c>
      <c r="K8" s="110">
        <f t="shared" si="2"/>
        <v>68.09734202959535</v>
      </c>
      <c r="L8" s="104">
        <v>0.038</v>
      </c>
      <c r="M8" s="103">
        <v>1.5</v>
      </c>
      <c r="N8" s="103">
        <f t="shared" si="3"/>
        <v>0.056999999999999995</v>
      </c>
    </row>
    <row r="9" spans="1:14" ht="12.75">
      <c r="A9" s="87">
        <v>4</v>
      </c>
      <c r="B9" s="92" t="s">
        <v>176</v>
      </c>
      <c r="C9" s="99">
        <v>1343</v>
      </c>
      <c r="D9" s="98">
        <f t="shared" si="0"/>
        <v>31.700000000000045</v>
      </c>
      <c r="E9" s="99">
        <v>1311.3</v>
      </c>
      <c r="F9" s="112">
        <v>0</v>
      </c>
      <c r="G9" s="113">
        <v>229.9</v>
      </c>
      <c r="H9" s="97">
        <v>3031.5</v>
      </c>
      <c r="I9" s="97">
        <v>1232.1</v>
      </c>
      <c r="J9" s="113">
        <f t="shared" si="1"/>
        <v>1799.4</v>
      </c>
      <c r="K9" s="110">
        <f t="shared" si="2"/>
        <v>85.65077247971546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177</v>
      </c>
      <c r="C10" s="99">
        <v>1967</v>
      </c>
      <c r="D10" s="98">
        <f t="shared" si="0"/>
        <v>0</v>
      </c>
      <c r="E10" s="99">
        <v>1967</v>
      </c>
      <c r="F10" s="112">
        <v>0</v>
      </c>
      <c r="G10" s="113">
        <v>149.1</v>
      </c>
      <c r="H10" s="97">
        <v>14900.5</v>
      </c>
      <c r="I10" s="97">
        <v>6654.7</v>
      </c>
      <c r="J10" s="113">
        <f t="shared" si="1"/>
        <v>8245.8</v>
      </c>
      <c r="K10" s="110">
        <f t="shared" si="2"/>
        <v>25.662761648354316</v>
      </c>
      <c r="L10" s="104">
        <v>0.887</v>
      </c>
      <c r="M10" s="103">
        <v>1.5</v>
      </c>
      <c r="N10" s="103">
        <f t="shared" si="3"/>
        <v>1.3305</v>
      </c>
    </row>
    <row r="11" spans="1:14" ht="12.75">
      <c r="A11" s="87">
        <v>6</v>
      </c>
      <c r="B11" s="92" t="s">
        <v>178</v>
      </c>
      <c r="C11" s="98">
        <v>1558.9</v>
      </c>
      <c r="D11" s="98">
        <f t="shared" si="0"/>
        <v>76.90000000000009</v>
      </c>
      <c r="E11" s="98">
        <v>1482</v>
      </c>
      <c r="F11" s="112">
        <v>0</v>
      </c>
      <c r="G11" s="113">
        <v>0</v>
      </c>
      <c r="H11" s="97">
        <v>2678.2</v>
      </c>
      <c r="I11" s="97">
        <v>472.5</v>
      </c>
      <c r="J11" s="113">
        <f t="shared" si="1"/>
        <v>2205.7</v>
      </c>
      <c r="K11" s="110">
        <f t="shared" si="2"/>
        <v>67.18955433649182</v>
      </c>
      <c r="L11" s="104">
        <v>0.056</v>
      </c>
      <c r="M11" s="103">
        <v>1.5</v>
      </c>
      <c r="N11" s="103">
        <f t="shared" si="3"/>
        <v>0.084</v>
      </c>
    </row>
    <row r="12" spans="1:14" ht="18" customHeight="1">
      <c r="A12" s="87">
        <v>7</v>
      </c>
      <c r="B12" s="92" t="s">
        <v>179</v>
      </c>
      <c r="C12" s="98">
        <v>1420.8</v>
      </c>
      <c r="D12" s="98">
        <f t="shared" si="0"/>
        <v>67.79999999999995</v>
      </c>
      <c r="E12" s="98">
        <v>1353</v>
      </c>
      <c r="F12" s="112">
        <v>0</v>
      </c>
      <c r="G12" s="98">
        <v>19.4</v>
      </c>
      <c r="H12" s="97">
        <v>4281.6</v>
      </c>
      <c r="I12" s="97">
        <v>1809.9</v>
      </c>
      <c r="J12" s="113">
        <f t="shared" si="1"/>
        <v>2471.7000000000003</v>
      </c>
      <c r="K12" s="110">
        <f t="shared" si="2"/>
        <v>55.524537767528415</v>
      </c>
      <c r="L12" s="104">
        <v>0.29</v>
      </c>
      <c r="M12" s="103">
        <v>1.5</v>
      </c>
      <c r="N12" s="103">
        <f t="shared" si="3"/>
        <v>0.43499999999999994</v>
      </c>
    </row>
    <row r="13" spans="1:14" ht="12.75">
      <c r="A13" s="87">
        <v>8</v>
      </c>
      <c r="B13" s="92" t="s">
        <v>208</v>
      </c>
      <c r="C13" s="98">
        <v>1007</v>
      </c>
      <c r="D13" s="98">
        <f t="shared" si="0"/>
        <v>28.100000000000023</v>
      </c>
      <c r="E13" s="98">
        <v>978.9</v>
      </c>
      <c r="F13" s="112">
        <v>0</v>
      </c>
      <c r="G13" s="113">
        <v>0</v>
      </c>
      <c r="H13" s="97">
        <v>1738</v>
      </c>
      <c r="I13" s="97">
        <v>272</v>
      </c>
      <c r="J13" s="113">
        <f t="shared" si="1"/>
        <v>1466</v>
      </c>
      <c r="K13" s="110">
        <f t="shared" si="2"/>
        <v>66.77353342428376</v>
      </c>
      <c r="L13" s="104">
        <v>0.065</v>
      </c>
      <c r="M13" s="103">
        <v>1.5</v>
      </c>
      <c r="N13" s="103">
        <f t="shared" si="3"/>
        <v>0.0975</v>
      </c>
    </row>
    <row r="14" spans="1:14" ht="12.75">
      <c r="A14" s="87">
        <v>9</v>
      </c>
      <c r="B14" s="92" t="s">
        <v>181</v>
      </c>
      <c r="C14" s="98">
        <v>2077.6</v>
      </c>
      <c r="D14" s="98">
        <f t="shared" si="0"/>
        <v>68</v>
      </c>
      <c r="E14" s="99">
        <v>2009.6</v>
      </c>
      <c r="F14" s="112">
        <v>0</v>
      </c>
      <c r="G14" s="113">
        <v>506.1</v>
      </c>
      <c r="H14" s="97">
        <v>5579.5</v>
      </c>
      <c r="I14" s="97">
        <v>1303.4</v>
      </c>
      <c r="J14" s="113">
        <f t="shared" si="1"/>
        <v>4276.1</v>
      </c>
      <c r="K14" s="110">
        <f t="shared" si="2"/>
        <v>58.831645658427064</v>
      </c>
      <c r="L14" s="104">
        <v>0.223</v>
      </c>
      <c r="M14" s="103">
        <v>1.5</v>
      </c>
      <c r="N14" s="103">
        <f t="shared" si="3"/>
        <v>0.3345</v>
      </c>
    </row>
    <row r="15" spans="1:14" ht="12.75">
      <c r="A15" s="87">
        <v>10</v>
      </c>
      <c r="B15" s="92" t="s">
        <v>182</v>
      </c>
      <c r="C15" s="98">
        <v>1647.2</v>
      </c>
      <c r="D15" s="98">
        <f t="shared" si="0"/>
        <v>68.40000000000009</v>
      </c>
      <c r="E15" s="98">
        <v>1578.8</v>
      </c>
      <c r="F15" s="112">
        <v>0</v>
      </c>
      <c r="G15" s="98">
        <v>545.2</v>
      </c>
      <c r="H15" s="97">
        <v>7254.8</v>
      </c>
      <c r="I15" s="97">
        <v>1971</v>
      </c>
      <c r="J15" s="113">
        <f t="shared" si="1"/>
        <v>5283.8</v>
      </c>
      <c r="K15" s="110">
        <f t="shared" si="2"/>
        <v>40.19834210227488</v>
      </c>
      <c r="L15" s="104">
        <v>0.596</v>
      </c>
      <c r="M15" s="103">
        <v>1.5</v>
      </c>
      <c r="N15" s="103">
        <f t="shared" si="3"/>
        <v>0.8939999999999999</v>
      </c>
    </row>
    <row r="16" spans="1:14" ht="12.75">
      <c r="A16" s="87">
        <v>11</v>
      </c>
      <c r="B16" s="92" t="s">
        <v>183</v>
      </c>
      <c r="C16" s="99">
        <v>1073.1</v>
      </c>
      <c r="D16" s="98">
        <f t="shared" si="0"/>
        <v>31.699999999999818</v>
      </c>
      <c r="E16" s="98">
        <v>1041.4</v>
      </c>
      <c r="F16" s="112">
        <v>0</v>
      </c>
      <c r="G16" s="98">
        <v>177.6</v>
      </c>
      <c r="H16" s="97">
        <v>2885.8</v>
      </c>
      <c r="I16" s="97">
        <v>828</v>
      </c>
      <c r="J16" s="113">
        <f t="shared" si="1"/>
        <v>2057.8</v>
      </c>
      <c r="K16" s="110">
        <f t="shared" si="2"/>
        <v>59.238021187676146</v>
      </c>
      <c r="L16" s="104">
        <v>0.215</v>
      </c>
      <c r="M16" s="103">
        <v>1.5</v>
      </c>
      <c r="N16" s="103">
        <f t="shared" si="3"/>
        <v>0.3225</v>
      </c>
    </row>
    <row r="17" spans="1:14" ht="12.75">
      <c r="A17" s="87">
        <v>12</v>
      </c>
      <c r="B17" s="92" t="s">
        <v>184</v>
      </c>
      <c r="C17" s="101">
        <v>1585.2</v>
      </c>
      <c r="D17" s="98">
        <f t="shared" si="0"/>
        <v>76.90000000000009</v>
      </c>
      <c r="E17" s="101">
        <v>1508.3</v>
      </c>
      <c r="F17" s="112">
        <v>0</v>
      </c>
      <c r="G17" s="113">
        <v>19.4</v>
      </c>
      <c r="H17" s="97">
        <v>3565.7</v>
      </c>
      <c r="I17" s="97">
        <v>1063.4</v>
      </c>
      <c r="J17" s="113">
        <f t="shared" si="1"/>
        <v>2502.2999999999997</v>
      </c>
      <c r="K17" s="110">
        <f t="shared" si="2"/>
        <v>61.05183231427088</v>
      </c>
      <c r="L17" s="104">
        <v>0.179</v>
      </c>
      <c r="M17" s="103">
        <v>1.5</v>
      </c>
      <c r="N17" s="103">
        <f t="shared" si="3"/>
        <v>0.26849999999999996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1" t="s">
        <v>78</v>
      </c>
      <c r="B30" s="171"/>
      <c r="C30" s="93">
        <f aca="true" t="shared" si="4" ref="C30:J30">SUM(C6:C29)</f>
        <v>17711.6</v>
      </c>
      <c r="D30" s="93">
        <f t="shared" si="4"/>
        <v>565.9</v>
      </c>
      <c r="E30" s="101">
        <f t="shared" si="4"/>
        <v>17145.7</v>
      </c>
      <c r="F30" s="101">
        <f t="shared" si="4"/>
        <v>0</v>
      </c>
      <c r="G30" s="100">
        <f t="shared" si="4"/>
        <v>1666.1</v>
      </c>
      <c r="H30" s="100">
        <f t="shared" si="4"/>
        <v>54199.200000000004</v>
      </c>
      <c r="I30" s="100">
        <f t="shared" si="4"/>
        <v>17749.300000000003</v>
      </c>
      <c r="J30" s="100">
        <f t="shared" si="4"/>
        <v>36449.9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/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" ht="9.75">
      <c r="A2" s="60"/>
      <c r="B2" s="61"/>
    </row>
    <row r="3" spans="1:10" ht="143.25" customHeight="1">
      <c r="A3" s="172" t="s">
        <v>3</v>
      </c>
      <c r="B3" s="179" t="s">
        <v>102</v>
      </c>
      <c r="C3" s="54" t="s">
        <v>114</v>
      </c>
      <c r="D3" s="26" t="s">
        <v>189</v>
      </c>
      <c r="E3" s="26" t="s">
        <v>195</v>
      </c>
      <c r="F3" s="22" t="s">
        <v>132</v>
      </c>
      <c r="G3" s="22" t="s">
        <v>24</v>
      </c>
      <c r="H3" s="173" t="s">
        <v>80</v>
      </c>
      <c r="I3" s="173" t="s">
        <v>19</v>
      </c>
      <c r="J3" s="23" t="s">
        <v>6</v>
      </c>
    </row>
    <row r="4" spans="1:10" ht="49.5" customHeight="1">
      <c r="A4" s="172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5"/>
      <c r="I4" s="175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173</v>
      </c>
      <c r="C6" s="99">
        <v>0</v>
      </c>
      <c r="D6" s="97">
        <v>3469.5</v>
      </c>
      <c r="E6" s="97">
        <v>577.6</v>
      </c>
      <c r="F6" s="99">
        <f aca="true" t="shared" si="0" ref="F6:F17">D6-E6</f>
        <v>2891.9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207</v>
      </c>
      <c r="C7" s="99">
        <v>0</v>
      </c>
      <c r="D7" s="97">
        <v>2621.9</v>
      </c>
      <c r="E7" s="97">
        <v>824.9</v>
      </c>
      <c r="F7" s="99">
        <f t="shared" si="0"/>
        <v>1797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175</v>
      </c>
      <c r="C8" s="101">
        <v>0</v>
      </c>
      <c r="D8" s="97">
        <v>2192.2</v>
      </c>
      <c r="E8" s="97">
        <v>769.3</v>
      </c>
      <c r="F8" s="99">
        <f t="shared" si="0"/>
        <v>1422.8999999999999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176</v>
      </c>
      <c r="C9" s="99">
        <v>0</v>
      </c>
      <c r="D9" s="97">
        <v>3031.5</v>
      </c>
      <c r="E9" s="97">
        <v>1232.2</v>
      </c>
      <c r="F9" s="99">
        <f t="shared" si="0"/>
        <v>1799.3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177</v>
      </c>
      <c r="C10" s="99">
        <v>0</v>
      </c>
      <c r="D10" s="97">
        <v>14900.5</v>
      </c>
      <c r="E10" s="97">
        <v>6654.7</v>
      </c>
      <c r="F10" s="99">
        <f t="shared" si="0"/>
        <v>8245.8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178</v>
      </c>
      <c r="C11" s="99">
        <v>0</v>
      </c>
      <c r="D11" s="97">
        <v>2678.2</v>
      </c>
      <c r="E11" s="97">
        <v>472.5</v>
      </c>
      <c r="F11" s="99">
        <f t="shared" si="0"/>
        <v>2205.7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179</v>
      </c>
      <c r="C12" s="99">
        <v>0</v>
      </c>
      <c r="D12" s="97">
        <v>4281.6</v>
      </c>
      <c r="E12" s="97">
        <v>1849.5</v>
      </c>
      <c r="F12" s="99">
        <f t="shared" si="0"/>
        <v>2432.1000000000004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180</v>
      </c>
      <c r="C13" s="99">
        <v>0</v>
      </c>
      <c r="D13" s="97">
        <v>1738</v>
      </c>
      <c r="E13" s="97">
        <v>272</v>
      </c>
      <c r="F13" s="99">
        <f t="shared" si="0"/>
        <v>1466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181</v>
      </c>
      <c r="C14" s="99">
        <v>0</v>
      </c>
      <c r="D14" s="97">
        <v>5579.5</v>
      </c>
      <c r="E14" s="97">
        <v>1157.8</v>
      </c>
      <c r="F14" s="99">
        <f t="shared" si="0"/>
        <v>4421.7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182</v>
      </c>
      <c r="C15" s="99">
        <v>0</v>
      </c>
      <c r="D15" s="97">
        <v>7254.8</v>
      </c>
      <c r="E15" s="97">
        <v>1822</v>
      </c>
      <c r="F15" s="99">
        <f t="shared" si="0"/>
        <v>5432.8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183</v>
      </c>
      <c r="C16" s="99">
        <v>0</v>
      </c>
      <c r="D16" s="97">
        <v>2885.8</v>
      </c>
      <c r="E16" s="97">
        <v>752</v>
      </c>
      <c r="F16" s="99">
        <f t="shared" si="0"/>
        <v>2133.8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184</v>
      </c>
      <c r="C17" s="101">
        <v>0</v>
      </c>
      <c r="D17" s="97">
        <v>3565.7</v>
      </c>
      <c r="E17" s="97">
        <v>1210.4</v>
      </c>
      <c r="F17" s="99">
        <f t="shared" si="0"/>
        <v>2355.2999999999997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1" t="s">
        <v>78</v>
      </c>
      <c r="B30" s="171"/>
      <c r="C30" s="101">
        <f>SUM(C6:C29)</f>
        <v>0</v>
      </c>
      <c r="D30" s="101">
        <f>SUM(D6:D29)</f>
        <v>54199.200000000004</v>
      </c>
      <c r="E30" s="101">
        <f>SUM(E6:E29)</f>
        <v>17594.9</v>
      </c>
      <c r="F30" s="100">
        <f>SUM(F6:F29)</f>
        <v>36604.3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0" sqref="D20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75"/>
      <c r="J1" s="75"/>
      <c r="K1" s="75"/>
    </row>
    <row r="2" spans="1:2" ht="9.75">
      <c r="A2" s="60"/>
      <c r="B2" s="61"/>
    </row>
    <row r="3" spans="1:8" ht="72" customHeight="1">
      <c r="A3" s="172" t="s">
        <v>3</v>
      </c>
      <c r="B3" s="179" t="s">
        <v>102</v>
      </c>
      <c r="C3" s="54" t="s">
        <v>115</v>
      </c>
      <c r="D3" s="48" t="s">
        <v>144</v>
      </c>
      <c r="E3" s="54" t="s">
        <v>24</v>
      </c>
      <c r="F3" s="173" t="s">
        <v>80</v>
      </c>
      <c r="G3" s="173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5"/>
      <c r="G4" s="175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173</v>
      </c>
      <c r="C6" s="123">
        <v>0</v>
      </c>
      <c r="D6" s="99">
        <v>1833.3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174</v>
      </c>
      <c r="C7" s="118" t="s">
        <v>185</v>
      </c>
      <c r="D7" s="99">
        <v>1219.1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175</v>
      </c>
      <c r="C8" s="119">
        <v>0</v>
      </c>
      <c r="D8" s="101">
        <v>979.4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176</v>
      </c>
      <c r="C9" s="120">
        <v>0</v>
      </c>
      <c r="D9" s="99">
        <v>1343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177</v>
      </c>
      <c r="C10" s="120">
        <v>0</v>
      </c>
      <c r="D10" s="99">
        <v>1967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178</v>
      </c>
      <c r="C11" s="120">
        <v>0</v>
      </c>
      <c r="D11" s="99">
        <v>1558.9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179</v>
      </c>
      <c r="C12" s="120">
        <v>0</v>
      </c>
      <c r="D12" s="99">
        <v>1420.8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180</v>
      </c>
      <c r="C13" s="120">
        <v>0</v>
      </c>
      <c r="D13" s="99">
        <v>1007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181</v>
      </c>
      <c r="C14" s="120">
        <v>0</v>
      </c>
      <c r="D14" s="99">
        <v>2077.6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182</v>
      </c>
      <c r="C15" s="120">
        <v>0</v>
      </c>
      <c r="D15" s="99">
        <v>1647.2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183</v>
      </c>
      <c r="C16" s="120">
        <v>0</v>
      </c>
      <c r="D16" s="99">
        <v>1073.1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184</v>
      </c>
      <c r="C17" s="119">
        <v>0</v>
      </c>
      <c r="D17" s="101">
        <v>1585.2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1" t="s">
        <v>78</v>
      </c>
      <c r="B30" s="171"/>
      <c r="C30" s="117">
        <f>SUM(C6:C29)</f>
        <v>0</v>
      </c>
      <c r="D30" s="100">
        <f>SUM(D6:D29)</f>
        <v>17711.6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:D32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71"/>
      <c r="J1" s="71"/>
      <c r="K1" s="71"/>
    </row>
    <row r="2" spans="1:2" ht="9.75">
      <c r="A2" s="60"/>
      <c r="B2" s="61"/>
    </row>
    <row r="3" spans="1:8" ht="78.75" customHeight="1">
      <c r="A3" s="172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3" t="s">
        <v>74</v>
      </c>
      <c r="G3" s="173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5"/>
      <c r="G4" s="175"/>
      <c r="H4" s="73" t="s">
        <v>50</v>
      </c>
    </row>
    <row r="5" spans="1:8" ht="17.25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173</v>
      </c>
      <c r="C6" s="99">
        <v>0</v>
      </c>
      <c r="D6" s="100">
        <v>91.1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209</v>
      </c>
      <c r="C7" s="99">
        <v>0</v>
      </c>
      <c r="D7" s="100">
        <v>84.7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175</v>
      </c>
      <c r="C8" s="101">
        <v>0</v>
      </c>
      <c r="D8" s="100">
        <v>44.6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176</v>
      </c>
      <c r="C9" s="99">
        <v>0</v>
      </c>
      <c r="D9" s="100">
        <v>19.3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177</v>
      </c>
      <c r="C10" s="99">
        <v>0</v>
      </c>
      <c r="D10" s="100">
        <v>261.7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178</v>
      </c>
      <c r="C11" s="99">
        <v>0</v>
      </c>
      <c r="D11" s="100">
        <v>73.1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179</v>
      </c>
      <c r="C12" s="99">
        <v>0</v>
      </c>
      <c r="D12" s="100">
        <v>80.4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186</v>
      </c>
      <c r="C13" s="99">
        <v>0</v>
      </c>
      <c r="D13" s="100">
        <v>78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181</v>
      </c>
      <c r="C14" s="99">
        <v>0</v>
      </c>
      <c r="D14" s="100">
        <v>326.3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182</v>
      </c>
      <c r="C15" s="99">
        <v>0</v>
      </c>
      <c r="D15" s="100">
        <v>136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183</v>
      </c>
      <c r="C16" s="99">
        <v>0</v>
      </c>
      <c r="D16" s="100">
        <v>83.4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184</v>
      </c>
      <c r="C17" s="101">
        <v>0</v>
      </c>
      <c r="D17" s="100">
        <v>93.6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1" t="s">
        <v>78</v>
      </c>
      <c r="B30" s="171"/>
      <c r="C30" s="101">
        <f>SUM(C6:C29)</f>
        <v>0</v>
      </c>
      <c r="D30" s="100">
        <f>SUM(D6:D29)</f>
        <v>1372.2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G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2" t="s">
        <v>3</v>
      </c>
      <c r="B3" s="179" t="s">
        <v>102</v>
      </c>
      <c r="C3" s="36" t="s">
        <v>66</v>
      </c>
      <c r="D3" s="22" t="s">
        <v>145</v>
      </c>
      <c r="E3" s="22" t="s">
        <v>119</v>
      </c>
      <c r="F3" s="26" t="s">
        <v>196</v>
      </c>
      <c r="G3" s="26" t="s">
        <v>197</v>
      </c>
      <c r="H3" s="26" t="s">
        <v>198</v>
      </c>
      <c r="I3" s="54" t="s">
        <v>133</v>
      </c>
      <c r="J3" s="54" t="s">
        <v>24</v>
      </c>
      <c r="K3" s="173" t="s">
        <v>67</v>
      </c>
      <c r="L3" s="173" t="s">
        <v>5</v>
      </c>
      <c r="M3" s="23" t="s">
        <v>6</v>
      </c>
    </row>
    <row r="4" spans="1:13" ht="43.5" customHeight="1">
      <c r="A4" s="172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5"/>
      <c r="L4" s="175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173</v>
      </c>
      <c r="C6" s="168">
        <v>0</v>
      </c>
      <c r="D6" s="130">
        <v>0</v>
      </c>
      <c r="E6" s="113">
        <f aca="true" t="shared" si="0" ref="E6:E17">C6-D6</f>
        <v>0</v>
      </c>
      <c r="F6" s="97">
        <v>3323.5</v>
      </c>
      <c r="G6" s="97">
        <v>85.2</v>
      </c>
      <c r="H6" s="97">
        <v>492.4</v>
      </c>
      <c r="I6" s="113">
        <f aca="true" t="shared" si="1" ref="I6:I17">F6-G6-H6</f>
        <v>2745.9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209</v>
      </c>
      <c r="C7" s="168">
        <v>0</v>
      </c>
      <c r="D7" s="97">
        <v>0</v>
      </c>
      <c r="E7" s="113">
        <f t="shared" si="0"/>
        <v>0</v>
      </c>
      <c r="F7" s="97">
        <v>2610.9</v>
      </c>
      <c r="G7" s="97">
        <v>42.5</v>
      </c>
      <c r="H7" s="97">
        <v>755.9</v>
      </c>
      <c r="I7" s="113">
        <f t="shared" si="1"/>
        <v>1812.5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175</v>
      </c>
      <c r="C8" s="168">
        <v>0</v>
      </c>
      <c r="D8" s="97">
        <v>0</v>
      </c>
      <c r="E8" s="113">
        <f t="shared" si="0"/>
        <v>0</v>
      </c>
      <c r="F8" s="97">
        <v>2185.2</v>
      </c>
      <c r="G8" s="97">
        <v>42.5</v>
      </c>
      <c r="H8" s="97">
        <v>723.8</v>
      </c>
      <c r="I8" s="113">
        <f t="shared" si="1"/>
        <v>1418.8999999999999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176</v>
      </c>
      <c r="C9" s="168">
        <v>0</v>
      </c>
      <c r="D9" s="97">
        <v>0</v>
      </c>
      <c r="E9" s="113">
        <f t="shared" si="0"/>
        <v>0</v>
      </c>
      <c r="F9" s="97">
        <v>3027</v>
      </c>
      <c r="G9" s="97">
        <v>321.2</v>
      </c>
      <c r="H9" s="97">
        <v>910.9</v>
      </c>
      <c r="I9" s="113">
        <f t="shared" si="1"/>
        <v>1794.9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177</v>
      </c>
      <c r="C10" s="168">
        <v>0</v>
      </c>
      <c r="D10" s="97">
        <v>0</v>
      </c>
      <c r="E10" s="113">
        <f t="shared" si="0"/>
        <v>0</v>
      </c>
      <c r="F10" s="97">
        <v>14863.5</v>
      </c>
      <c r="G10" s="97">
        <v>2</v>
      </c>
      <c r="H10" s="97">
        <v>6652.7</v>
      </c>
      <c r="I10" s="113">
        <f t="shared" si="1"/>
        <v>8208.8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178</v>
      </c>
      <c r="C11" s="168">
        <v>0</v>
      </c>
      <c r="D11" s="97">
        <v>0</v>
      </c>
      <c r="E11" s="113">
        <f t="shared" si="0"/>
        <v>0</v>
      </c>
      <c r="F11" s="97">
        <v>2633.2</v>
      </c>
      <c r="G11" s="97">
        <v>111.5</v>
      </c>
      <c r="H11" s="97">
        <v>361</v>
      </c>
      <c r="I11" s="113">
        <f t="shared" si="1"/>
        <v>2160.7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179</v>
      </c>
      <c r="C12" s="168">
        <v>0</v>
      </c>
      <c r="D12" s="97">
        <v>0</v>
      </c>
      <c r="E12" s="113">
        <f t="shared" si="0"/>
        <v>0</v>
      </c>
      <c r="F12" s="97">
        <v>4128.2</v>
      </c>
      <c r="G12" s="97">
        <v>113.2</v>
      </c>
      <c r="H12" s="97">
        <v>1696.7</v>
      </c>
      <c r="I12" s="113">
        <f t="shared" si="1"/>
        <v>2318.3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180</v>
      </c>
      <c r="C13" s="168">
        <v>0</v>
      </c>
      <c r="D13" s="97">
        <v>0</v>
      </c>
      <c r="E13" s="113">
        <f t="shared" si="0"/>
        <v>0</v>
      </c>
      <c r="F13" s="97">
        <v>1723</v>
      </c>
      <c r="G13" s="97">
        <v>42.5</v>
      </c>
      <c r="H13" s="97">
        <v>229.5</v>
      </c>
      <c r="I13" s="113">
        <f t="shared" si="1"/>
        <v>1451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181</v>
      </c>
      <c r="C14" s="168">
        <v>0</v>
      </c>
      <c r="D14" s="97">
        <v>0</v>
      </c>
      <c r="E14" s="113">
        <f t="shared" si="0"/>
        <v>0</v>
      </c>
      <c r="F14" s="97">
        <v>5554.5</v>
      </c>
      <c r="G14" s="97">
        <v>85.2</v>
      </c>
      <c r="H14" s="97">
        <v>1218.2</v>
      </c>
      <c r="I14" s="113">
        <f t="shared" si="1"/>
        <v>4251.1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182</v>
      </c>
      <c r="C15" s="168">
        <v>0</v>
      </c>
      <c r="D15" s="97">
        <v>0</v>
      </c>
      <c r="E15" s="113">
        <f t="shared" si="0"/>
        <v>0</v>
      </c>
      <c r="F15" s="97">
        <v>7241.8</v>
      </c>
      <c r="G15" s="97">
        <v>85.4</v>
      </c>
      <c r="H15" s="97">
        <v>1885.6</v>
      </c>
      <c r="I15" s="113">
        <f t="shared" si="1"/>
        <v>5270.800000000001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183</v>
      </c>
      <c r="C16" s="168">
        <v>0</v>
      </c>
      <c r="D16" s="97">
        <v>0</v>
      </c>
      <c r="E16" s="113">
        <f t="shared" si="0"/>
        <v>0</v>
      </c>
      <c r="F16" s="97">
        <v>2885.8</v>
      </c>
      <c r="G16" s="97">
        <v>42.5</v>
      </c>
      <c r="H16" s="97">
        <v>785.5</v>
      </c>
      <c r="I16" s="113">
        <f t="shared" si="1"/>
        <v>2057.8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184</v>
      </c>
      <c r="C17" s="168">
        <v>0</v>
      </c>
      <c r="D17" s="130">
        <v>0</v>
      </c>
      <c r="E17" s="113">
        <f t="shared" si="0"/>
        <v>0</v>
      </c>
      <c r="F17" s="97">
        <v>3525.7</v>
      </c>
      <c r="G17" s="97">
        <v>85.2</v>
      </c>
      <c r="H17" s="97">
        <v>978.2</v>
      </c>
      <c r="I17" s="113">
        <f t="shared" si="1"/>
        <v>2462.3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1" t="s">
        <v>65</v>
      </c>
      <c r="B30" s="171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53702.3</v>
      </c>
      <c r="G30" s="101">
        <f t="shared" si="4"/>
        <v>1058.9</v>
      </c>
      <c r="H30" s="101">
        <f t="shared" si="4"/>
        <v>16690.4</v>
      </c>
      <c r="I30" s="101">
        <f t="shared" si="4"/>
        <v>35953.00000000001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2" t="s">
        <v>3</v>
      </c>
      <c r="B3" s="179" t="s">
        <v>102</v>
      </c>
      <c r="C3" s="22" t="s">
        <v>121</v>
      </c>
      <c r="D3" s="21"/>
      <c r="E3" s="21"/>
      <c r="F3" s="26" t="s">
        <v>203</v>
      </c>
      <c r="G3" s="26" t="s">
        <v>219</v>
      </c>
      <c r="H3" s="26" t="s">
        <v>198</v>
      </c>
      <c r="I3" s="54" t="s">
        <v>134</v>
      </c>
      <c r="J3" s="54" t="s">
        <v>24</v>
      </c>
      <c r="K3" s="173" t="s">
        <v>15</v>
      </c>
      <c r="L3" s="173" t="s">
        <v>63</v>
      </c>
      <c r="M3" s="6" t="s">
        <v>6</v>
      </c>
    </row>
    <row r="4" spans="1:13" s="10" customFormat="1" ht="56.25" customHeight="1">
      <c r="A4" s="172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5"/>
      <c r="L4" s="175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173</v>
      </c>
      <c r="C6" s="130">
        <v>0</v>
      </c>
      <c r="D6" s="131"/>
      <c r="E6" s="131"/>
      <c r="F6" s="97">
        <v>3323.5</v>
      </c>
      <c r="G6" s="97">
        <v>85.2</v>
      </c>
      <c r="H6" s="97">
        <v>492.4</v>
      </c>
      <c r="I6" s="97">
        <f aca="true" t="shared" si="0" ref="I6:I17">F6-G6-H6</f>
        <v>2745.9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207</v>
      </c>
      <c r="C7" s="130">
        <v>0</v>
      </c>
      <c r="D7" s="131"/>
      <c r="E7" s="131"/>
      <c r="F7" s="97">
        <v>2610.9</v>
      </c>
      <c r="G7" s="97">
        <v>42.5</v>
      </c>
      <c r="H7" s="97">
        <v>755.9</v>
      </c>
      <c r="I7" s="97">
        <f t="shared" si="0"/>
        <v>1812.5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175</v>
      </c>
      <c r="C8" s="130">
        <v>0</v>
      </c>
      <c r="D8" s="131"/>
      <c r="E8" s="131"/>
      <c r="F8" s="97">
        <v>2185.2</v>
      </c>
      <c r="G8" s="97">
        <v>42.5</v>
      </c>
      <c r="H8" s="97">
        <v>723.8</v>
      </c>
      <c r="I8" s="97">
        <f t="shared" si="0"/>
        <v>1418.8999999999999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176</v>
      </c>
      <c r="C9" s="130">
        <v>0</v>
      </c>
      <c r="D9" s="131"/>
      <c r="E9" s="131"/>
      <c r="F9" s="97">
        <v>3027</v>
      </c>
      <c r="G9" s="97">
        <v>321.2</v>
      </c>
      <c r="H9" s="97">
        <v>910.9</v>
      </c>
      <c r="I9" s="97">
        <f t="shared" si="0"/>
        <v>1794.9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177</v>
      </c>
      <c r="C10" s="130">
        <v>0</v>
      </c>
      <c r="D10" s="131"/>
      <c r="E10" s="131"/>
      <c r="F10" s="97">
        <v>14863.5</v>
      </c>
      <c r="G10" s="97">
        <v>2</v>
      </c>
      <c r="H10" s="97">
        <v>6652.7</v>
      </c>
      <c r="I10" s="97">
        <f t="shared" si="0"/>
        <v>8208.8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178</v>
      </c>
      <c r="C11" s="130">
        <v>0</v>
      </c>
      <c r="D11" s="131"/>
      <c r="E11" s="131"/>
      <c r="F11" s="97">
        <v>2633.2</v>
      </c>
      <c r="G11" s="97">
        <v>111.5</v>
      </c>
      <c r="H11" s="97">
        <v>361</v>
      </c>
      <c r="I11" s="97">
        <f t="shared" si="0"/>
        <v>2160.7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179</v>
      </c>
      <c r="C12" s="130">
        <v>0</v>
      </c>
      <c r="D12" s="131"/>
      <c r="E12" s="131"/>
      <c r="F12" s="97">
        <v>4128.2</v>
      </c>
      <c r="G12" s="97">
        <v>113.2</v>
      </c>
      <c r="H12" s="97">
        <v>1696.7</v>
      </c>
      <c r="I12" s="97">
        <f t="shared" si="0"/>
        <v>2318.3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8" customHeight="1">
      <c r="A13" s="87">
        <v>8</v>
      </c>
      <c r="B13" s="92" t="s">
        <v>180</v>
      </c>
      <c r="C13" s="130">
        <v>0</v>
      </c>
      <c r="D13" s="131"/>
      <c r="E13" s="131"/>
      <c r="F13" s="97">
        <v>1723</v>
      </c>
      <c r="G13" s="97">
        <v>42.5</v>
      </c>
      <c r="H13" s="97">
        <v>229.5</v>
      </c>
      <c r="I13" s="97">
        <f t="shared" si="0"/>
        <v>1451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181</v>
      </c>
      <c r="C14" s="130">
        <v>0</v>
      </c>
      <c r="D14" s="131"/>
      <c r="E14" s="131"/>
      <c r="F14" s="97">
        <v>5554.5</v>
      </c>
      <c r="G14" s="97">
        <v>85.2</v>
      </c>
      <c r="H14" s="97">
        <v>1218.2</v>
      </c>
      <c r="I14" s="97">
        <f t="shared" si="0"/>
        <v>4251.1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182</v>
      </c>
      <c r="C15" s="130">
        <v>0</v>
      </c>
      <c r="D15" s="131"/>
      <c r="E15" s="131"/>
      <c r="F15" s="97">
        <v>7241.8</v>
      </c>
      <c r="G15" s="97">
        <v>85.4</v>
      </c>
      <c r="H15" s="97">
        <v>1885.6</v>
      </c>
      <c r="I15" s="97">
        <f t="shared" si="0"/>
        <v>5270.800000000001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183</v>
      </c>
      <c r="C16" s="130">
        <v>0</v>
      </c>
      <c r="D16" s="131"/>
      <c r="E16" s="131"/>
      <c r="F16" s="97">
        <v>2885.8</v>
      </c>
      <c r="G16" s="97">
        <v>42.5</v>
      </c>
      <c r="H16" s="97">
        <v>785.5</v>
      </c>
      <c r="I16" s="97">
        <f t="shared" si="0"/>
        <v>2057.8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184</v>
      </c>
      <c r="C17" s="130">
        <v>0</v>
      </c>
      <c r="D17" s="131"/>
      <c r="E17" s="131"/>
      <c r="F17" s="97">
        <v>3525.7</v>
      </c>
      <c r="G17" s="97">
        <v>85.2</v>
      </c>
      <c r="H17" s="97">
        <v>978.2</v>
      </c>
      <c r="I17" s="97">
        <f t="shared" si="0"/>
        <v>2462.3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1" t="s">
        <v>65</v>
      </c>
      <c r="B30" s="171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53702.3</v>
      </c>
      <c r="G30" s="93">
        <f t="shared" si="3"/>
        <v>1058.9</v>
      </c>
      <c r="H30" s="93">
        <f>SUM(H6:H29)</f>
        <v>16690.4</v>
      </c>
      <c r="I30" s="93">
        <f t="shared" si="3"/>
        <v>35953.00000000001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2008-12-09T13:19:19Z</cp:lastPrinted>
  <dcterms:created xsi:type="dcterms:W3CDTF">2007-07-17T04:31:37Z</dcterms:created>
  <dcterms:modified xsi:type="dcterms:W3CDTF">2008-12-09T13:21:59Z</dcterms:modified>
  <cp:category/>
  <cp:version/>
  <cp:contentType/>
  <cp:contentStatus/>
</cp:coreProperties>
</file>