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3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<sst xmlns="http://schemas.openxmlformats.org/spreadsheetml/2006/main" count="636" uniqueCount="226">
  <si>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</si>
  <si>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</si>
  <si>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</si>
  <si>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</si>
  <si>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</si>
  <si>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</si>
  <si>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</si>
  <si>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</si>
  <si>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</si>
  <si>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</si>
  <si>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</si>
  <si>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</si>
  <si>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</si>
  <si>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</si>
  <si>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</si>
  <si>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</si>
  <si>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</si>
  <si>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</si>
  <si>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</si>
  <si>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</si>
  <si>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</si>
  <si>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</si>
  <si>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</si>
  <si>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</si>
  <si>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</si>
  <si>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</si>
  <si>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</si>
  <si>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</si>
  <si>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</si>
  <si>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</si>
  <si>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</si>
  <si>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</si>
  <si>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</si>
  <si>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</si>
  <si>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</si>
  <si>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</si>
  <si>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</si>
  <si>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</si>
  <si>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</si>
  <si>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</si>
  <si>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</si>
  <si>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</si>
  <si>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</si>
  <si>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</si>
  <si>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</si>
  <si>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</si>
  <si>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</si>
  <si>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</si>
  <si>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</si>
  <si>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</si>
  <si>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</si>
  <si>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</si>
  <si>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</si>
  <si>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</si>
  <si>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</si>
  <si>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</si>
  <si>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</si>
  <si>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</si>
  <si>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</si>
  <si>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</si>
  <si>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</si>
  <si>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</si>
  <si>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</si>
  <si>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</si>
  <si>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</si>
  <si>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</si>
  <si>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</si>
  <si>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</si>
  <si>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</si>
  <si>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</si>
  <si>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</si>
  <si>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</si>
  <si>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</si>
  <si>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</si>
  <si>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</si>
  <si>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</si>
  <si>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</si>
  <si>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</si>
  <si>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</si>
  <si>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</si>
  <si>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</si>
  <si>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</si>
  <si>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</si>
  <si>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</si>
  <si>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</si>
  <si>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</si>
  <si>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</si>
  <si>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</si>
  <si>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</si>
  <si>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</si>
  <si>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</si>
  <si>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</si>
  <si>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</si>
  <si>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</si>
  <si>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</si>
  <si>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</si>
  <si>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</si>
  <si>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</si>
  <si>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</si>
  <si>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</si>
  <si>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</si>
  <si>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</si>
  <si>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</si>
  <si>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</si>
  <si>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</si>
  <si>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</si>
  <si>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</si>
  <si>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</si>
  <si>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</si>
  <si>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</si>
  <si>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</si>
  <si>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</si>
  <si>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</si>
  <si>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</si>
  <si>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</si>
  <si>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</si>
  <si>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</si>
  <si>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</si>
  <si>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</si>
  <si>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</si>
  <si>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</si>
  <si>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</si>
  <si>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</si>
  <si>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</si>
  <si>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</si>
  <si>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</si>
  <si>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</si>
  <si>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</si>
  <si>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</si>
  <si>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</si>
  <si>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</si>
  <si>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</si>
  <si>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</si>
  <si>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</si>
  <si>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</si>
  <si>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</si>
  <si>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</si>
  <si>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</si>
  <si>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</si>
  <si>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</si>
  <si>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</si>
  <si>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</si>
  <si>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</si>
  <si>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</si>
  <si>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</si>
  <si>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</si>
  <si>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</si>
  <si>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</si>
  <si>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</si>
  <si>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</si>
  <si>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</si>
  <si>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</si>
  <si>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</si>
  <si>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</si>
  <si>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</si>
  <si>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</si>
  <si>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</si>
  <si>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</si>
  <si>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</si>
  <si>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</si>
  <si>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</si>
  <si>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</si>
  <si>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</si>
  <si>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</si>
  <si>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</si>
  <si>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</si>
  <si>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</si>
  <si>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</si>
  <si>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</si>
  <si>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</si>
  <si>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</si>
  <si>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</si>
  <si>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</si>
  <si>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</si>
  <si>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</si>
  <si>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</si>
  <si>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</si>
  <si>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</si>
  <si>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</si>
  <si>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</si>
  <si>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</si>
  <si>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</si>
  <si>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</si>
  <si>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</si>
  <si>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</si>
  <si>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</si>
  <si>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</si>
  <si>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</si>
  <si>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</si>
  <si>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Плановые показатели объема расходов бюджета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</si>
  <si>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</si>
  <si>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</si>
  <si>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</si>
  <si>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</si>
  <si>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</si>
  <si>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</si>
  <si>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</si>
  <si>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</si>
  <si>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</si>
  <si>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</si>
  <si>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</si>
  <si>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</si>
  <si>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</si>
  <si>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2008 год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</si>
  <si>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</si>
  <si>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</si>
  <si>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</si>
  <si>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А.Сюрбеевское с.п.</t>
  </si>
  <si>
    <t>С.Токаевское с.п.</t>
  </si>
  <si>
    <t>А. Сюрбеевское с.п.</t>
  </si>
  <si>
    <t>Прогноз поступления налоговых и неналоговых доходов в бюджеты поселений  на 2008 год</t>
  </si>
  <si>
    <t>Оценка по индикатору                              Мi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</si>
  <si>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</si>
  <si>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</si>
  <si>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</si>
  <si>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</si>
  <si>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Кредиторская задолженность на 01.01.2007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</si>
  <si>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</si>
  <si>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</si>
  <si>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</si>
  <si>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субвенций из бюджета муниципального района  в бюджет поселений на 2008 год"</t>
  </si>
  <si>
    <t>Недоимка по местным налогам на 01.01.2008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</si>
  <si>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01.05.2008г. </t>
    </r>
  </si>
  <si>
    <t>Кредиторская задолженность на 01.05.2008</t>
  </si>
  <si>
    <t>Недоимка по местным налогам на 01.05.2008</t>
  </si>
  <si>
    <t>Удельный вес индикатора                                 (Wi)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</si>
</sst>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6" sqref="Q16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</cols>
  <sheetData>
    <row r="3" spans="2:19" ht="36" customHeight="1">
      <c r="B3" s="170" t="s">
        <v>222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5" spans="1:19" ht="39" customHeight="1">
      <c r="A5" s="90" t="s">
        <v>3</v>
      </c>
      <c r="B5" s="90" t="s">
        <v>102</v>
      </c>
      <c r="C5" s="85" t="s">
        <v>156</v>
      </c>
      <c r="D5" s="85" t="s">
        <v>157</v>
      </c>
      <c r="E5" s="85" t="s">
        <v>158</v>
      </c>
      <c r="F5" s="85" t="s">
        <v>159</v>
      </c>
      <c r="G5" s="85" t="s">
        <v>160</v>
      </c>
      <c r="H5" s="85" t="s">
        <v>161</v>
      </c>
      <c r="I5" s="85" t="s">
        <v>162</v>
      </c>
      <c r="J5" s="85" t="s">
        <v>163</v>
      </c>
      <c r="K5" s="85" t="s">
        <v>164</v>
      </c>
      <c r="L5" s="85" t="s">
        <v>165</v>
      </c>
      <c r="M5" s="85" t="s">
        <v>166</v>
      </c>
      <c r="N5" s="85" t="s">
        <v>167</v>
      </c>
      <c r="O5" s="85" t="s">
        <v>168</v>
      </c>
      <c r="P5" s="85" t="s">
        <v>169</v>
      </c>
      <c r="Q5" s="85" t="s">
        <v>170</v>
      </c>
      <c r="R5" s="85" t="s">
        <v>171</v>
      </c>
      <c r="S5" s="86" t="s">
        <v>172</v>
      </c>
    </row>
    <row r="6" spans="1:19" ht="18" customHeight="1">
      <c r="A6" s="87">
        <v>1</v>
      </c>
      <c r="B6" s="91" t="s">
        <v>173</v>
      </c>
      <c r="C6" s="166">
        <v>0</v>
      </c>
      <c r="D6" s="167">
        <v>0</v>
      </c>
      <c r="E6" s="167">
        <v>0.048</v>
      </c>
      <c r="F6" s="167">
        <v>1.2</v>
      </c>
      <c r="G6" s="167">
        <v>1.2</v>
      </c>
      <c r="H6" s="167">
        <v>1.2</v>
      </c>
      <c r="I6" s="167">
        <v>1</v>
      </c>
      <c r="J6" s="167">
        <v>0.75</v>
      </c>
      <c r="K6" s="167">
        <v>0.75</v>
      </c>
      <c r="L6" s="167">
        <v>0.5</v>
      </c>
      <c r="M6" s="167">
        <v>0</v>
      </c>
      <c r="N6" s="167">
        <v>0.75</v>
      </c>
      <c r="O6" s="167">
        <v>0.75</v>
      </c>
      <c r="P6" s="167">
        <v>0.75</v>
      </c>
      <c r="Q6" s="167">
        <v>0</v>
      </c>
      <c r="R6" s="167">
        <v>0.958</v>
      </c>
      <c r="S6" s="167">
        <f aca="true" t="shared" si="0" ref="S6:S17">SUM(C6:R6)</f>
        <v>9.856</v>
      </c>
    </row>
    <row r="7" spans="1:19" ht="18.75" customHeight="1">
      <c r="A7" s="87">
        <v>2</v>
      </c>
      <c r="B7" s="91" t="s">
        <v>174</v>
      </c>
      <c r="C7" s="166">
        <v>0</v>
      </c>
      <c r="D7" s="167">
        <v>0</v>
      </c>
      <c r="E7" s="167">
        <v>0</v>
      </c>
      <c r="F7" s="167">
        <v>1.2</v>
      </c>
      <c r="G7" s="167">
        <v>1.2</v>
      </c>
      <c r="H7" s="167">
        <v>1.2</v>
      </c>
      <c r="I7" s="167">
        <v>1</v>
      </c>
      <c r="J7" s="167">
        <v>0.75</v>
      </c>
      <c r="K7" s="167">
        <v>0.75</v>
      </c>
      <c r="L7" s="167">
        <v>0.5</v>
      </c>
      <c r="M7" s="167">
        <v>0.75</v>
      </c>
      <c r="N7" s="167">
        <v>0.75</v>
      </c>
      <c r="O7" s="167">
        <v>0.75</v>
      </c>
      <c r="P7" s="167">
        <v>0.75</v>
      </c>
      <c r="Q7" s="167">
        <v>1.2</v>
      </c>
      <c r="R7" s="167">
        <v>1</v>
      </c>
      <c r="S7" s="167">
        <f t="shared" si="0"/>
        <v>11.799999999999999</v>
      </c>
    </row>
    <row r="8" spans="1:19" ht="18.75" customHeight="1">
      <c r="A8" s="87">
        <v>3</v>
      </c>
      <c r="B8" s="91" t="s">
        <v>175</v>
      </c>
      <c r="C8" s="166">
        <v>0</v>
      </c>
      <c r="D8" s="167">
        <v>0</v>
      </c>
      <c r="E8" s="167">
        <v>0</v>
      </c>
      <c r="F8" s="167">
        <v>1.2</v>
      </c>
      <c r="G8" s="167">
        <v>1.2</v>
      </c>
      <c r="H8" s="167">
        <v>1.2</v>
      </c>
      <c r="I8" s="167">
        <v>1</v>
      </c>
      <c r="J8" s="167">
        <v>0.75</v>
      </c>
      <c r="K8" s="167">
        <v>0.75</v>
      </c>
      <c r="L8" s="167">
        <v>0.5</v>
      </c>
      <c r="M8" s="167">
        <v>0.75</v>
      </c>
      <c r="N8" s="167">
        <v>0.75</v>
      </c>
      <c r="O8" s="167">
        <v>0.75</v>
      </c>
      <c r="P8" s="167">
        <v>0.75</v>
      </c>
      <c r="Q8" s="167">
        <v>1.2</v>
      </c>
      <c r="R8" s="167">
        <v>1</v>
      </c>
      <c r="S8" s="167">
        <f t="shared" si="0"/>
        <v>11.799999999999999</v>
      </c>
    </row>
    <row r="9" spans="1:19" ht="17.25" customHeight="1">
      <c r="A9" s="87">
        <v>4</v>
      </c>
      <c r="B9" s="91" t="s">
        <v>176</v>
      </c>
      <c r="C9" s="166">
        <v>0</v>
      </c>
      <c r="D9" s="167">
        <v>0</v>
      </c>
      <c r="E9" s="167">
        <v>0</v>
      </c>
      <c r="F9" s="167">
        <v>1.2</v>
      </c>
      <c r="G9" s="167">
        <v>1.2</v>
      </c>
      <c r="H9" s="167">
        <v>1.2</v>
      </c>
      <c r="I9" s="167">
        <v>1</v>
      </c>
      <c r="J9" s="167">
        <v>0.75</v>
      </c>
      <c r="K9" s="167">
        <v>0.75</v>
      </c>
      <c r="L9" s="167">
        <v>0.5</v>
      </c>
      <c r="M9" s="167">
        <v>0.75</v>
      </c>
      <c r="N9" s="167">
        <v>0.75</v>
      </c>
      <c r="O9" s="167">
        <v>0.75</v>
      </c>
      <c r="P9" s="167">
        <v>0.75</v>
      </c>
      <c r="Q9" s="167">
        <v>1.2</v>
      </c>
      <c r="R9" s="167">
        <v>1</v>
      </c>
      <c r="S9" s="167">
        <f t="shared" si="0"/>
        <v>11.799999999999999</v>
      </c>
    </row>
    <row r="10" spans="1:19" ht="18.75" customHeight="1">
      <c r="A10" s="87">
        <v>5</v>
      </c>
      <c r="B10" s="91" t="s">
        <v>177</v>
      </c>
      <c r="C10" s="166">
        <v>0.578</v>
      </c>
      <c r="D10" s="167">
        <v>0.283</v>
      </c>
      <c r="E10" s="167">
        <v>0.891</v>
      </c>
      <c r="F10" s="167">
        <v>1.2</v>
      </c>
      <c r="G10" s="167">
        <v>1.2</v>
      </c>
      <c r="H10" s="167">
        <v>1.2</v>
      </c>
      <c r="I10" s="167">
        <v>1</v>
      </c>
      <c r="J10" s="167">
        <v>0.75</v>
      </c>
      <c r="K10" s="167">
        <v>0.75</v>
      </c>
      <c r="L10" s="167">
        <v>0.5</v>
      </c>
      <c r="M10" s="167">
        <v>0.75</v>
      </c>
      <c r="N10" s="167">
        <v>0.75</v>
      </c>
      <c r="O10" s="167">
        <v>0.75</v>
      </c>
      <c r="P10" s="167">
        <v>0.75</v>
      </c>
      <c r="Q10" s="167">
        <v>1.2</v>
      </c>
      <c r="R10" s="167">
        <v>0.923</v>
      </c>
      <c r="S10" s="167">
        <f t="shared" si="0"/>
        <v>13.475</v>
      </c>
    </row>
    <row r="11" spans="1:19" ht="16.5" customHeight="1">
      <c r="A11" s="87">
        <v>6</v>
      </c>
      <c r="B11" s="91" t="s">
        <v>178</v>
      </c>
      <c r="C11" s="166">
        <v>0</v>
      </c>
      <c r="D11" s="167">
        <v>0</v>
      </c>
      <c r="E11" s="167">
        <v>0</v>
      </c>
      <c r="F11" s="167">
        <v>1.2</v>
      </c>
      <c r="G11" s="167">
        <v>1.2</v>
      </c>
      <c r="H11" s="167">
        <v>1.2</v>
      </c>
      <c r="I11" s="167">
        <v>1</v>
      </c>
      <c r="J11" s="167">
        <v>0.75</v>
      </c>
      <c r="K11" s="167">
        <v>0.75</v>
      </c>
      <c r="L11" s="167">
        <v>0.5</v>
      </c>
      <c r="M11" s="167">
        <v>0</v>
      </c>
      <c r="N11" s="167">
        <v>0.75</v>
      </c>
      <c r="O11" s="167">
        <v>0.75</v>
      </c>
      <c r="P11" s="167">
        <v>0.75</v>
      </c>
      <c r="Q11" s="167">
        <v>0.672</v>
      </c>
      <c r="R11" s="167">
        <v>1</v>
      </c>
      <c r="S11" s="167">
        <f t="shared" si="0"/>
        <v>10.522</v>
      </c>
    </row>
    <row r="12" spans="1:19" ht="17.25" customHeight="1">
      <c r="A12" s="87">
        <v>7</v>
      </c>
      <c r="B12" s="91" t="s">
        <v>179</v>
      </c>
      <c r="C12" s="166">
        <v>0</v>
      </c>
      <c r="D12" s="167">
        <v>0</v>
      </c>
      <c r="E12" s="167">
        <v>0</v>
      </c>
      <c r="F12" s="167">
        <v>1.2</v>
      </c>
      <c r="G12" s="167">
        <v>1.2</v>
      </c>
      <c r="H12" s="167">
        <v>1.2</v>
      </c>
      <c r="I12" s="167">
        <v>1</v>
      </c>
      <c r="J12" s="167">
        <v>0.75</v>
      </c>
      <c r="K12" s="167">
        <v>0.75</v>
      </c>
      <c r="L12" s="167">
        <v>0.5</v>
      </c>
      <c r="M12" s="167">
        <v>0</v>
      </c>
      <c r="N12" s="167">
        <v>0.75</v>
      </c>
      <c r="O12" s="167">
        <v>0.75</v>
      </c>
      <c r="P12" s="167">
        <v>0.75</v>
      </c>
      <c r="Q12" s="167">
        <v>0.984</v>
      </c>
      <c r="R12" s="167">
        <v>1</v>
      </c>
      <c r="S12" s="167">
        <f t="shared" si="0"/>
        <v>10.834</v>
      </c>
    </row>
    <row r="13" spans="1:19" ht="15.75" customHeight="1">
      <c r="A13" s="87">
        <v>8</v>
      </c>
      <c r="B13" s="91" t="s">
        <v>186</v>
      </c>
      <c r="C13" s="166">
        <v>0</v>
      </c>
      <c r="D13" s="167">
        <v>0</v>
      </c>
      <c r="E13" s="167">
        <v>0</v>
      </c>
      <c r="F13" s="167">
        <v>1.2</v>
      </c>
      <c r="G13" s="167">
        <v>1.2</v>
      </c>
      <c r="H13" s="167">
        <v>1.2</v>
      </c>
      <c r="I13" s="167">
        <v>1</v>
      </c>
      <c r="J13" s="167">
        <v>0.75</v>
      </c>
      <c r="K13" s="167">
        <v>0.75</v>
      </c>
      <c r="L13" s="167">
        <v>0.5</v>
      </c>
      <c r="M13" s="167">
        <v>0.75</v>
      </c>
      <c r="N13" s="167">
        <v>0.75</v>
      </c>
      <c r="O13" s="167">
        <v>0.75</v>
      </c>
      <c r="P13" s="167">
        <v>0.75</v>
      </c>
      <c r="Q13" s="167">
        <v>0.936</v>
      </c>
      <c r="R13" s="167">
        <v>1</v>
      </c>
      <c r="S13" s="167">
        <f t="shared" si="0"/>
        <v>11.536</v>
      </c>
    </row>
    <row r="14" spans="1:19" ht="16.5" customHeight="1">
      <c r="A14" s="87">
        <v>9</v>
      </c>
      <c r="B14" s="91" t="s">
        <v>181</v>
      </c>
      <c r="C14" s="166">
        <v>0</v>
      </c>
      <c r="D14" s="167">
        <v>0</v>
      </c>
      <c r="E14" s="167">
        <v>0.108</v>
      </c>
      <c r="F14" s="167">
        <v>1.2</v>
      </c>
      <c r="G14" s="167">
        <v>1.2</v>
      </c>
      <c r="H14" s="167">
        <v>1.2</v>
      </c>
      <c r="I14" s="167">
        <v>1</v>
      </c>
      <c r="J14" s="167">
        <v>0.75</v>
      </c>
      <c r="K14" s="167">
        <v>0.75</v>
      </c>
      <c r="L14" s="167">
        <v>0.5</v>
      </c>
      <c r="M14" s="167">
        <v>0</v>
      </c>
      <c r="N14" s="167">
        <v>0.75</v>
      </c>
      <c r="O14" s="167">
        <v>0.75</v>
      </c>
      <c r="P14" s="167">
        <v>0.75</v>
      </c>
      <c r="Q14" s="167">
        <v>1.032</v>
      </c>
      <c r="R14" s="167">
        <v>1</v>
      </c>
      <c r="S14" s="167">
        <f t="shared" si="0"/>
        <v>10.99</v>
      </c>
    </row>
    <row r="15" spans="1:19" ht="16.5" customHeight="1">
      <c r="A15" s="87">
        <v>10</v>
      </c>
      <c r="B15" s="91" t="s">
        <v>182</v>
      </c>
      <c r="C15" s="166">
        <v>0</v>
      </c>
      <c r="D15" s="167">
        <v>0.206</v>
      </c>
      <c r="E15" s="167">
        <v>0.6</v>
      </c>
      <c r="F15" s="167">
        <v>1.2</v>
      </c>
      <c r="G15" s="167">
        <v>1.2</v>
      </c>
      <c r="H15" s="167">
        <v>1.2</v>
      </c>
      <c r="I15" s="167">
        <v>1</v>
      </c>
      <c r="J15" s="167">
        <v>0.75</v>
      </c>
      <c r="K15" s="167">
        <v>0.75</v>
      </c>
      <c r="L15" s="167">
        <v>0.5</v>
      </c>
      <c r="M15" s="167">
        <v>0.75</v>
      </c>
      <c r="N15" s="167">
        <v>0.75</v>
      </c>
      <c r="O15" s="167">
        <v>0.75</v>
      </c>
      <c r="P15" s="167">
        <v>0.75</v>
      </c>
      <c r="Q15" s="167">
        <v>1.2</v>
      </c>
      <c r="R15" s="167">
        <v>1</v>
      </c>
      <c r="S15" s="167">
        <f t="shared" si="0"/>
        <v>12.605999999999998</v>
      </c>
    </row>
    <row r="16" spans="1:19" ht="16.5" customHeight="1">
      <c r="A16" s="87">
        <v>11</v>
      </c>
      <c r="B16" s="91" t="s">
        <v>183</v>
      </c>
      <c r="C16" s="166">
        <v>0</v>
      </c>
      <c r="D16" s="167">
        <v>0</v>
      </c>
      <c r="E16" s="167">
        <v>0.293</v>
      </c>
      <c r="F16" s="167">
        <v>1.2</v>
      </c>
      <c r="G16" s="167">
        <v>1.2</v>
      </c>
      <c r="H16" s="167">
        <v>1.2</v>
      </c>
      <c r="I16" s="167">
        <v>1</v>
      </c>
      <c r="J16" s="167">
        <v>0.75</v>
      </c>
      <c r="K16" s="167">
        <v>0.75</v>
      </c>
      <c r="L16" s="167">
        <v>0.5</v>
      </c>
      <c r="M16" s="167">
        <v>0.75</v>
      </c>
      <c r="N16" s="167">
        <v>0.75</v>
      </c>
      <c r="O16" s="167">
        <v>0.75</v>
      </c>
      <c r="P16" s="167">
        <v>0.75</v>
      </c>
      <c r="Q16" s="167">
        <v>1.2</v>
      </c>
      <c r="R16" s="167">
        <v>1</v>
      </c>
      <c r="S16" s="167">
        <f t="shared" si="0"/>
        <v>12.093</v>
      </c>
    </row>
    <row r="17" spans="1:19" ht="17.25" customHeight="1">
      <c r="A17" s="87">
        <v>12</v>
      </c>
      <c r="B17" s="91" t="s">
        <v>184</v>
      </c>
      <c r="C17" s="166">
        <v>0</v>
      </c>
      <c r="D17" s="167">
        <v>0</v>
      </c>
      <c r="E17" s="167">
        <v>0.068</v>
      </c>
      <c r="F17" s="167">
        <v>1.2</v>
      </c>
      <c r="G17" s="167">
        <v>1.2</v>
      </c>
      <c r="H17" s="167">
        <v>1.2</v>
      </c>
      <c r="I17" s="167">
        <v>1</v>
      </c>
      <c r="J17" s="167">
        <v>0.75</v>
      </c>
      <c r="K17" s="167">
        <v>0.75</v>
      </c>
      <c r="L17" s="167">
        <v>0.5</v>
      </c>
      <c r="M17" s="167">
        <v>0</v>
      </c>
      <c r="N17" s="167">
        <v>0.75</v>
      </c>
      <c r="O17" s="167">
        <v>0.75</v>
      </c>
      <c r="P17" s="167">
        <v>0.75</v>
      </c>
      <c r="Q17" s="167">
        <v>0.768</v>
      </c>
      <c r="R17" s="167">
        <v>1</v>
      </c>
      <c r="S17" s="167">
        <f t="shared" si="0"/>
        <v>10.686</v>
      </c>
    </row>
    <row r="18" spans="1:19" ht="12.75">
      <c r="A18" s="87">
        <v>13</v>
      </c>
      <c r="B18" s="24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2.75">
      <c r="A19" s="87">
        <v>14</v>
      </c>
      <c r="B19" s="24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F1">
      <selection activeCell="F15" sqref="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2" t="s">
        <v>3</v>
      </c>
      <c r="B3" s="179" t="s">
        <v>102</v>
      </c>
      <c r="C3" s="22" t="s">
        <v>123</v>
      </c>
      <c r="D3" s="26" t="s">
        <v>203</v>
      </c>
      <c r="E3" s="26" t="s">
        <v>197</v>
      </c>
      <c r="F3" s="26" t="s">
        <v>198</v>
      </c>
      <c r="G3" s="54" t="s">
        <v>134</v>
      </c>
      <c r="H3" s="5" t="s">
        <v>24</v>
      </c>
      <c r="I3" s="173" t="s">
        <v>4</v>
      </c>
      <c r="J3" s="173" t="s">
        <v>5</v>
      </c>
      <c r="K3" s="5" t="s">
        <v>6</v>
      </c>
    </row>
    <row r="4" spans="1:11" s="10" customFormat="1" ht="63" customHeight="1">
      <c r="A4" s="172"/>
      <c r="B4" s="17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5"/>
      <c r="J4" s="175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173</v>
      </c>
      <c r="C6" s="130">
        <v>0</v>
      </c>
      <c r="D6" s="97">
        <v>2587.9</v>
      </c>
      <c r="E6" s="97">
        <v>85.2</v>
      </c>
      <c r="F6" s="97">
        <v>0</v>
      </c>
      <c r="G6" s="97">
        <f>D6-E6-F6</f>
        <v>2502.7000000000003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5.5">
      <c r="A7" s="87">
        <v>2</v>
      </c>
      <c r="B7" s="92" t="s">
        <v>174</v>
      </c>
      <c r="C7" s="97">
        <v>0</v>
      </c>
      <c r="D7" s="97">
        <v>1665</v>
      </c>
      <c r="E7" s="97">
        <v>42.5</v>
      </c>
      <c r="F7" s="97">
        <v>0</v>
      </c>
      <c r="G7" s="97">
        <f aca="true" t="shared" si="2" ref="G7:G17">D7-E7-F7</f>
        <v>1622.5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175</v>
      </c>
      <c r="C8" s="97">
        <v>0</v>
      </c>
      <c r="D8" s="97">
        <v>1360.8</v>
      </c>
      <c r="E8" s="97">
        <v>42.5</v>
      </c>
      <c r="F8" s="97">
        <v>0</v>
      </c>
      <c r="G8" s="97">
        <f t="shared" si="2"/>
        <v>1318.3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176</v>
      </c>
      <c r="C9" s="97">
        <v>0</v>
      </c>
      <c r="D9" s="97">
        <v>1579.9</v>
      </c>
      <c r="E9" s="97">
        <v>42.5</v>
      </c>
      <c r="F9" s="97">
        <v>0</v>
      </c>
      <c r="G9" s="97">
        <f t="shared" si="2"/>
        <v>1537.4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177</v>
      </c>
      <c r="C10" s="97">
        <v>0</v>
      </c>
      <c r="D10" s="97">
        <v>7340.3</v>
      </c>
      <c r="E10" s="97">
        <v>280.7</v>
      </c>
      <c r="F10" s="97">
        <v>0</v>
      </c>
      <c r="G10" s="97">
        <f t="shared" si="2"/>
        <v>7059.6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178</v>
      </c>
      <c r="C11" s="97">
        <v>0</v>
      </c>
      <c r="D11" s="97">
        <v>2108.8</v>
      </c>
      <c r="E11" s="97">
        <v>85.2</v>
      </c>
      <c r="F11" s="97">
        <v>0</v>
      </c>
      <c r="G11" s="97">
        <f t="shared" si="2"/>
        <v>2023.6000000000001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179</v>
      </c>
      <c r="C12" s="97">
        <v>0</v>
      </c>
      <c r="D12" s="97">
        <v>2201.2</v>
      </c>
      <c r="E12" s="97">
        <v>85.2</v>
      </c>
      <c r="F12" s="97">
        <v>0</v>
      </c>
      <c r="G12" s="97">
        <f t="shared" si="2"/>
        <v>2116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180</v>
      </c>
      <c r="C13" s="97">
        <v>0</v>
      </c>
      <c r="D13" s="97">
        <v>1354.7</v>
      </c>
      <c r="E13" s="97">
        <v>42.5</v>
      </c>
      <c r="F13" s="97">
        <v>0</v>
      </c>
      <c r="G13" s="97">
        <f t="shared" si="2"/>
        <v>1312.2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181</v>
      </c>
      <c r="C14" s="97">
        <v>0</v>
      </c>
      <c r="D14" s="97">
        <v>3531.1</v>
      </c>
      <c r="E14" s="97">
        <v>85.2</v>
      </c>
      <c r="F14" s="97">
        <v>0</v>
      </c>
      <c r="G14" s="97">
        <f t="shared" si="2"/>
        <v>3445.9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182</v>
      </c>
      <c r="C15" s="97">
        <v>0</v>
      </c>
      <c r="D15" s="97">
        <v>5125.3</v>
      </c>
      <c r="E15" s="97">
        <v>85.4</v>
      </c>
      <c r="F15" s="97">
        <v>0</v>
      </c>
      <c r="G15" s="97">
        <f t="shared" si="2"/>
        <v>5039.900000000001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183</v>
      </c>
      <c r="C16" s="97">
        <v>0</v>
      </c>
      <c r="D16" s="97">
        <v>1890</v>
      </c>
      <c r="E16" s="97">
        <v>42.5</v>
      </c>
      <c r="F16" s="97">
        <v>0</v>
      </c>
      <c r="G16" s="97">
        <f t="shared" si="2"/>
        <v>1847.5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184</v>
      </c>
      <c r="C17" s="97">
        <v>0</v>
      </c>
      <c r="D17" s="97">
        <v>2344.8</v>
      </c>
      <c r="E17" s="97">
        <v>85.2</v>
      </c>
      <c r="F17" s="97">
        <v>0</v>
      </c>
      <c r="G17" s="97">
        <f t="shared" si="2"/>
        <v>2259.6000000000004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1" t="s">
        <v>39</v>
      </c>
      <c r="B30" s="171"/>
      <c r="C30" s="93">
        <f>SUM(C6:C29)</f>
        <v>0</v>
      </c>
      <c r="D30" s="93">
        <f>SUM(D6:D29)</f>
        <v>33089.8</v>
      </c>
      <c r="E30" s="93">
        <f>SUM(E6:E29)</f>
        <v>1004.6000000000001</v>
      </c>
      <c r="F30" s="93">
        <f>SUM(F6:F29)</f>
        <v>0</v>
      </c>
      <c r="G30" s="93">
        <f>SUM(G6:G29)</f>
        <v>32085.200000000004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E1">
      <selection activeCell="D6" sqref="D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2" t="s">
        <v>9</v>
      </c>
      <c r="B3" s="179" t="s">
        <v>102</v>
      </c>
      <c r="C3" s="22" t="s">
        <v>124</v>
      </c>
      <c r="D3" s="26" t="s">
        <v>210</v>
      </c>
      <c r="E3" s="26" t="s">
        <v>215</v>
      </c>
      <c r="F3" s="23" t="s">
        <v>125</v>
      </c>
      <c r="G3" s="5" t="s">
        <v>24</v>
      </c>
      <c r="H3" s="173" t="s">
        <v>4</v>
      </c>
      <c r="I3" s="173" t="s">
        <v>5</v>
      </c>
      <c r="J3" s="6" t="s">
        <v>6</v>
      </c>
    </row>
    <row r="4" spans="1:10" s="10" customFormat="1" ht="42.75" customHeight="1">
      <c r="A4" s="172"/>
      <c r="B4" s="17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5"/>
      <c r="I4" s="175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173</v>
      </c>
      <c r="C6" s="130">
        <v>0</v>
      </c>
      <c r="D6" s="97">
        <v>773</v>
      </c>
      <c r="E6" s="97">
        <v>18</v>
      </c>
      <c r="F6" s="97">
        <f>D6+E6</f>
        <v>791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174</v>
      </c>
      <c r="C7" s="130">
        <v>0</v>
      </c>
      <c r="D7" s="97">
        <v>275.5</v>
      </c>
      <c r="E7" s="97">
        <v>20</v>
      </c>
      <c r="F7" s="97">
        <f aca="true" t="shared" si="1" ref="F7:F17">D7+E7</f>
        <v>295.5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175</v>
      </c>
      <c r="C8" s="130">
        <v>0</v>
      </c>
      <c r="D8" s="97">
        <v>197</v>
      </c>
      <c r="E8" s="97">
        <v>30</v>
      </c>
      <c r="F8" s="97">
        <f t="shared" si="1"/>
        <v>227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176</v>
      </c>
      <c r="C9" s="130">
        <v>0</v>
      </c>
      <c r="D9" s="97">
        <v>268.1</v>
      </c>
      <c r="E9" s="97">
        <v>17.5</v>
      </c>
      <c r="F9" s="97">
        <f t="shared" si="1"/>
        <v>285.6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177</v>
      </c>
      <c r="C10" s="130">
        <v>0</v>
      </c>
      <c r="D10" s="97">
        <v>5363.5</v>
      </c>
      <c r="E10" s="97">
        <v>64.3</v>
      </c>
      <c r="F10" s="97">
        <f t="shared" si="1"/>
        <v>5427.8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178</v>
      </c>
      <c r="C11" s="130">
        <v>0</v>
      </c>
      <c r="D11" s="97">
        <v>157</v>
      </c>
      <c r="E11" s="97">
        <v>51.6</v>
      </c>
      <c r="F11" s="97">
        <f t="shared" si="1"/>
        <v>208.6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179</v>
      </c>
      <c r="C12" s="130">
        <v>0</v>
      </c>
      <c r="D12" s="97">
        <v>436</v>
      </c>
      <c r="E12" s="97">
        <v>34</v>
      </c>
      <c r="F12" s="97">
        <f t="shared" si="1"/>
        <v>470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180</v>
      </c>
      <c r="C13" s="130">
        <v>0</v>
      </c>
      <c r="D13" s="97">
        <v>353</v>
      </c>
      <c r="E13" s="97">
        <v>24</v>
      </c>
      <c r="F13" s="97">
        <f t="shared" si="1"/>
        <v>377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181</v>
      </c>
      <c r="C14" s="130">
        <v>0</v>
      </c>
      <c r="D14" s="97">
        <v>816.5</v>
      </c>
      <c r="E14" s="97">
        <v>94.5</v>
      </c>
      <c r="F14" s="97">
        <f t="shared" si="1"/>
        <v>911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182</v>
      </c>
      <c r="C15" s="130">
        <v>0</v>
      </c>
      <c r="D15" s="97">
        <v>719.5</v>
      </c>
      <c r="E15" s="97">
        <v>130</v>
      </c>
      <c r="F15" s="97">
        <f t="shared" si="1"/>
        <v>849.5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183</v>
      </c>
      <c r="C16" s="130">
        <v>0</v>
      </c>
      <c r="D16" s="97">
        <v>372.5</v>
      </c>
      <c r="E16" s="97">
        <v>30</v>
      </c>
      <c r="F16" s="97">
        <f t="shared" si="1"/>
        <v>402.5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184</v>
      </c>
      <c r="C17" s="130">
        <v>0</v>
      </c>
      <c r="D17" s="97">
        <v>620.6</v>
      </c>
      <c r="E17" s="97">
        <v>35</v>
      </c>
      <c r="F17" s="97">
        <f t="shared" si="1"/>
        <v>655.6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9">
        <v>22</v>
      </c>
      <c r="B27" s="140"/>
      <c r="C27" s="141"/>
      <c r="D27" s="99"/>
      <c r="E27" s="99"/>
      <c r="F27" s="97"/>
      <c r="G27" s="142"/>
      <c r="H27" s="95"/>
      <c r="I27" s="143"/>
      <c r="J27" s="143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1" t="s">
        <v>39</v>
      </c>
      <c r="B30" s="171"/>
      <c r="C30" s="93">
        <f>SUM(C6:C29)</f>
        <v>0</v>
      </c>
      <c r="D30" s="93">
        <f>SUM(D6:D29)</f>
        <v>10352.2</v>
      </c>
      <c r="E30" s="93">
        <f>SUM(E6:E29)</f>
        <v>548.9</v>
      </c>
      <c r="F30" s="93">
        <f>SUM(F6:F29)</f>
        <v>10901.1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M6" sqref="M6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2" t="s">
        <v>148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72" t="s">
        <v>9</v>
      </c>
      <c r="B4" s="179" t="s">
        <v>102</v>
      </c>
      <c r="C4" s="5" t="s">
        <v>216</v>
      </c>
      <c r="D4" s="5" t="s">
        <v>223</v>
      </c>
      <c r="E4" s="26" t="s">
        <v>31</v>
      </c>
      <c r="F4" s="26" t="s">
        <v>189</v>
      </c>
      <c r="G4" s="26" t="s">
        <v>199</v>
      </c>
      <c r="H4" s="54" t="s">
        <v>135</v>
      </c>
      <c r="I4" s="26" t="s">
        <v>200</v>
      </c>
      <c r="J4" s="26" t="s">
        <v>201</v>
      </c>
      <c r="K4" s="5" t="s">
        <v>202</v>
      </c>
      <c r="L4" s="6" t="s">
        <v>136</v>
      </c>
      <c r="M4" s="26" t="s">
        <v>203</v>
      </c>
      <c r="N4" s="26" t="s">
        <v>204</v>
      </c>
      <c r="O4" s="26" t="s">
        <v>205</v>
      </c>
      <c r="P4" s="23" t="s">
        <v>149</v>
      </c>
      <c r="Q4" s="5" t="s">
        <v>60</v>
      </c>
      <c r="R4" s="173" t="s">
        <v>4</v>
      </c>
      <c r="S4" s="173" t="s">
        <v>10</v>
      </c>
      <c r="T4" s="6" t="s">
        <v>6</v>
      </c>
    </row>
    <row r="5" spans="1:20" s="10" customFormat="1" ht="71.25" customHeight="1">
      <c r="A5" s="172"/>
      <c r="B5" s="17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49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5"/>
      <c r="S5" s="175"/>
      <c r="T5" s="9" t="s">
        <v>35</v>
      </c>
    </row>
    <row r="6" spans="1:20" s="10" customFormat="1" ht="13.5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92" t="s">
        <v>173</v>
      </c>
      <c r="C7" s="93">
        <v>0</v>
      </c>
      <c r="D7" s="93">
        <v>0</v>
      </c>
      <c r="E7" s="97">
        <f>D7-C7</f>
        <v>0</v>
      </c>
      <c r="F7" s="97">
        <v>2733.9</v>
      </c>
      <c r="G7" s="97">
        <v>85.2</v>
      </c>
      <c r="H7" s="99">
        <f>F7-G7</f>
        <v>2648.7000000000003</v>
      </c>
      <c r="I7" s="97">
        <v>31.9</v>
      </c>
      <c r="J7" s="97"/>
      <c r="K7" s="97">
        <f>I7-J7</f>
        <v>31.9</v>
      </c>
      <c r="L7" s="130">
        <f>H7-K7</f>
        <v>2616.8</v>
      </c>
      <c r="M7" s="97">
        <v>2587.9</v>
      </c>
      <c r="N7" s="97">
        <v>85.2</v>
      </c>
      <c r="O7" s="97">
        <v>0</v>
      </c>
      <c r="P7" s="97">
        <f>M7-N7-O7</f>
        <v>2502.7000000000003</v>
      </c>
      <c r="Q7" s="94">
        <f>L7/P7*100</f>
        <v>104.55907619770647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2.75">
      <c r="A8" s="87">
        <v>2</v>
      </c>
      <c r="B8" s="92" t="s">
        <v>207</v>
      </c>
      <c r="C8" s="93">
        <v>0</v>
      </c>
      <c r="D8" s="93">
        <v>0</v>
      </c>
      <c r="E8" s="97">
        <f aca="true" t="shared" si="1" ref="E8:E18">D8-C8</f>
        <v>0</v>
      </c>
      <c r="F8" s="97">
        <v>1665</v>
      </c>
      <c r="G8" s="97">
        <v>42.5</v>
      </c>
      <c r="H8" s="99">
        <f aca="true" t="shared" si="2" ref="H8:H17">F8-G8</f>
        <v>1622.5</v>
      </c>
      <c r="I8" s="97">
        <v>41.2</v>
      </c>
      <c r="J8" s="97">
        <v>7.8</v>
      </c>
      <c r="K8" s="97">
        <f aca="true" t="shared" si="3" ref="K8:K18">I8-J8</f>
        <v>33.400000000000006</v>
      </c>
      <c r="L8" s="130">
        <f aca="true" t="shared" si="4" ref="L8:L31">H8-K8</f>
        <v>1589.1</v>
      </c>
      <c r="M8" s="97">
        <v>1665</v>
      </c>
      <c r="N8" s="97">
        <v>42.5</v>
      </c>
      <c r="O8" s="97">
        <v>0</v>
      </c>
      <c r="P8" s="97">
        <f aca="true" t="shared" si="5" ref="P8:P18">M8-N8-O8</f>
        <v>1622.5</v>
      </c>
      <c r="Q8" s="94">
        <f aca="true" t="shared" si="6" ref="Q8:Q18">L8/P8*100</f>
        <v>97.94144838212634</v>
      </c>
      <c r="R8" s="95">
        <v>1</v>
      </c>
      <c r="S8" s="96">
        <v>0.75</v>
      </c>
      <c r="T8" s="96">
        <f t="shared" si="0"/>
        <v>0.75</v>
      </c>
    </row>
    <row r="9" spans="1:20" ht="12.75">
      <c r="A9" s="87">
        <v>3</v>
      </c>
      <c r="B9" s="92" t="s">
        <v>175</v>
      </c>
      <c r="C9" s="93">
        <v>0</v>
      </c>
      <c r="D9" s="93">
        <v>0</v>
      </c>
      <c r="E9" s="97">
        <f t="shared" si="1"/>
        <v>0</v>
      </c>
      <c r="F9" s="97">
        <v>1360.8</v>
      </c>
      <c r="G9" s="97">
        <v>42.5</v>
      </c>
      <c r="H9" s="99">
        <f t="shared" si="2"/>
        <v>1318.3</v>
      </c>
      <c r="I9" s="97">
        <v>23.8</v>
      </c>
      <c r="J9" s="97">
        <v>7.9</v>
      </c>
      <c r="K9" s="97">
        <f t="shared" si="3"/>
        <v>15.9</v>
      </c>
      <c r="L9" s="130">
        <f t="shared" si="4"/>
        <v>1302.3999999999999</v>
      </c>
      <c r="M9" s="97">
        <v>1360.8</v>
      </c>
      <c r="N9" s="97">
        <v>42.5</v>
      </c>
      <c r="O9" s="97">
        <v>0</v>
      </c>
      <c r="P9" s="97">
        <f t="shared" si="5"/>
        <v>1318.3</v>
      </c>
      <c r="Q9" s="94">
        <f t="shared" si="6"/>
        <v>98.79390123644086</v>
      </c>
      <c r="R9" s="95">
        <v>1</v>
      </c>
      <c r="S9" s="96">
        <v>0.75</v>
      </c>
      <c r="T9" s="96">
        <f t="shared" si="0"/>
        <v>0.75</v>
      </c>
    </row>
    <row r="10" spans="1:20" ht="12.75">
      <c r="A10" s="87">
        <v>4</v>
      </c>
      <c r="B10" s="92" t="s">
        <v>176</v>
      </c>
      <c r="C10" s="93">
        <v>0</v>
      </c>
      <c r="D10" s="93">
        <v>0</v>
      </c>
      <c r="E10" s="97">
        <f t="shared" si="1"/>
        <v>0</v>
      </c>
      <c r="F10" s="97">
        <v>1579.9</v>
      </c>
      <c r="G10" s="97">
        <v>42.5</v>
      </c>
      <c r="H10" s="99">
        <f t="shared" si="2"/>
        <v>1537.4</v>
      </c>
      <c r="I10" s="97">
        <v>7</v>
      </c>
      <c r="J10" s="97">
        <v>7</v>
      </c>
      <c r="K10" s="97">
        <f t="shared" si="3"/>
        <v>0</v>
      </c>
      <c r="L10" s="130">
        <f t="shared" si="4"/>
        <v>1537.4</v>
      </c>
      <c r="M10" s="97">
        <v>1579.9</v>
      </c>
      <c r="N10" s="97">
        <v>42.5</v>
      </c>
      <c r="O10" s="97">
        <v>0</v>
      </c>
      <c r="P10" s="97">
        <f t="shared" si="5"/>
        <v>1537.4</v>
      </c>
      <c r="Q10" s="94">
        <f t="shared" si="6"/>
        <v>100</v>
      </c>
      <c r="R10" s="95">
        <v>1</v>
      </c>
      <c r="S10" s="96">
        <v>0.75</v>
      </c>
      <c r="T10" s="96">
        <f t="shared" si="0"/>
        <v>0.75</v>
      </c>
    </row>
    <row r="11" spans="1:20" ht="12.75">
      <c r="A11" s="87">
        <v>5</v>
      </c>
      <c r="B11" s="92" t="s">
        <v>177</v>
      </c>
      <c r="C11" s="93">
        <v>0</v>
      </c>
      <c r="D11" s="93">
        <v>0</v>
      </c>
      <c r="E11" s="97">
        <f t="shared" si="1"/>
        <v>0</v>
      </c>
      <c r="F11" s="97">
        <v>7340.3</v>
      </c>
      <c r="G11" s="97">
        <v>280.7</v>
      </c>
      <c r="H11" s="99">
        <f t="shared" si="2"/>
        <v>7059.6</v>
      </c>
      <c r="I11" s="97">
        <v>1030.3</v>
      </c>
      <c r="J11" s="97">
        <v>278.7</v>
      </c>
      <c r="K11" s="97">
        <f t="shared" si="3"/>
        <v>751.5999999999999</v>
      </c>
      <c r="L11" s="130">
        <f t="shared" si="4"/>
        <v>6308</v>
      </c>
      <c r="M11" s="97">
        <v>7340.3</v>
      </c>
      <c r="N11" s="97">
        <v>280.7</v>
      </c>
      <c r="O11" s="97">
        <v>0</v>
      </c>
      <c r="P11" s="97">
        <f t="shared" si="5"/>
        <v>7059.6</v>
      </c>
      <c r="Q11" s="94">
        <f t="shared" si="6"/>
        <v>89.35350444784407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178</v>
      </c>
      <c r="C12" s="93">
        <v>0</v>
      </c>
      <c r="D12" s="93">
        <v>0</v>
      </c>
      <c r="E12" s="97">
        <f t="shared" si="1"/>
        <v>0</v>
      </c>
      <c r="F12" s="97">
        <v>2153.8</v>
      </c>
      <c r="G12" s="97">
        <v>85.2</v>
      </c>
      <c r="H12" s="99">
        <f t="shared" si="2"/>
        <v>2068.6000000000004</v>
      </c>
      <c r="I12" s="97">
        <v>0</v>
      </c>
      <c r="J12" s="97"/>
      <c r="K12" s="97">
        <f t="shared" si="3"/>
        <v>0</v>
      </c>
      <c r="L12" s="130">
        <f t="shared" si="4"/>
        <v>2068.6000000000004</v>
      </c>
      <c r="M12" s="97">
        <v>2108.8</v>
      </c>
      <c r="N12" s="97">
        <v>85.2</v>
      </c>
      <c r="O12" s="97">
        <v>0</v>
      </c>
      <c r="P12" s="97">
        <f t="shared" si="5"/>
        <v>2023.6000000000001</v>
      </c>
      <c r="Q12" s="94">
        <f t="shared" si="6"/>
        <v>102.22375963629177</v>
      </c>
      <c r="R12" s="95">
        <v>0</v>
      </c>
      <c r="S12" s="96">
        <v>0.75</v>
      </c>
      <c r="T12" s="96">
        <f t="shared" si="0"/>
        <v>0</v>
      </c>
    </row>
    <row r="13" spans="1:20" ht="25.5">
      <c r="A13" s="87">
        <v>7</v>
      </c>
      <c r="B13" s="92" t="s">
        <v>179</v>
      </c>
      <c r="C13" s="93">
        <v>0</v>
      </c>
      <c r="D13" s="93">
        <v>0</v>
      </c>
      <c r="E13" s="97">
        <f t="shared" si="1"/>
        <v>0</v>
      </c>
      <c r="F13" s="97">
        <v>2221.2</v>
      </c>
      <c r="G13" s="97">
        <v>85.2</v>
      </c>
      <c r="H13" s="99">
        <f t="shared" si="2"/>
        <v>2136</v>
      </c>
      <c r="I13" s="97">
        <v>0</v>
      </c>
      <c r="J13" s="97"/>
      <c r="K13" s="97">
        <f t="shared" si="3"/>
        <v>0</v>
      </c>
      <c r="L13" s="130">
        <f t="shared" si="4"/>
        <v>2136</v>
      </c>
      <c r="M13" s="97">
        <v>2201.2</v>
      </c>
      <c r="N13" s="97">
        <v>85.2</v>
      </c>
      <c r="O13" s="97">
        <v>0</v>
      </c>
      <c r="P13" s="97">
        <f t="shared" si="5"/>
        <v>2116</v>
      </c>
      <c r="Q13" s="94">
        <f t="shared" si="6"/>
        <v>100.945179584121</v>
      </c>
      <c r="R13" s="95">
        <v>0</v>
      </c>
      <c r="S13" s="96">
        <v>0.75</v>
      </c>
      <c r="T13" s="96">
        <f t="shared" si="0"/>
        <v>0</v>
      </c>
    </row>
    <row r="14" spans="1:20" ht="25.5">
      <c r="A14" s="87">
        <v>8</v>
      </c>
      <c r="B14" s="92" t="s">
        <v>180</v>
      </c>
      <c r="C14" s="93">
        <v>0</v>
      </c>
      <c r="D14" s="93">
        <v>0</v>
      </c>
      <c r="E14" s="97">
        <f t="shared" si="1"/>
        <v>0</v>
      </c>
      <c r="F14" s="97">
        <v>1369.7</v>
      </c>
      <c r="G14" s="97">
        <v>42.5</v>
      </c>
      <c r="H14" s="99">
        <f t="shared" si="2"/>
        <v>1327.2</v>
      </c>
      <c r="I14" s="97">
        <v>35.1</v>
      </c>
      <c r="J14" s="97">
        <v>6.9</v>
      </c>
      <c r="K14" s="97">
        <f t="shared" si="3"/>
        <v>28.200000000000003</v>
      </c>
      <c r="L14" s="130">
        <f t="shared" si="4"/>
        <v>1299</v>
      </c>
      <c r="M14" s="97">
        <v>1354.7</v>
      </c>
      <c r="N14" s="97">
        <v>42.5</v>
      </c>
      <c r="O14" s="97">
        <v>0</v>
      </c>
      <c r="P14" s="97">
        <f t="shared" si="5"/>
        <v>1312.2</v>
      </c>
      <c r="Q14" s="94">
        <f t="shared" si="6"/>
        <v>98.99405578417924</v>
      </c>
      <c r="R14" s="95">
        <v>1</v>
      </c>
      <c r="S14" s="96">
        <v>0.75</v>
      </c>
      <c r="T14" s="96">
        <f t="shared" si="0"/>
        <v>0.75</v>
      </c>
    </row>
    <row r="15" spans="1:20" ht="12.75">
      <c r="A15" s="87">
        <v>9</v>
      </c>
      <c r="B15" s="92" t="s">
        <v>181</v>
      </c>
      <c r="C15" s="93">
        <v>0</v>
      </c>
      <c r="D15" s="93">
        <v>0</v>
      </c>
      <c r="E15" s="97">
        <f t="shared" si="1"/>
        <v>0</v>
      </c>
      <c r="F15" s="97">
        <v>3556.1</v>
      </c>
      <c r="G15" s="97">
        <v>85.2</v>
      </c>
      <c r="H15" s="99">
        <f t="shared" si="2"/>
        <v>3470.9</v>
      </c>
      <c r="I15" s="97">
        <v>17</v>
      </c>
      <c r="J15" s="97"/>
      <c r="K15" s="97">
        <f t="shared" si="3"/>
        <v>17</v>
      </c>
      <c r="L15" s="130">
        <f t="shared" si="4"/>
        <v>3453.9</v>
      </c>
      <c r="M15" s="97">
        <v>3531.1</v>
      </c>
      <c r="N15" s="97">
        <v>85.2</v>
      </c>
      <c r="O15" s="97">
        <v>0</v>
      </c>
      <c r="P15" s="97">
        <f t="shared" si="5"/>
        <v>3445.9</v>
      </c>
      <c r="Q15" s="94">
        <f t="shared" si="6"/>
        <v>100.2321599582112</v>
      </c>
      <c r="R15" s="95">
        <v>0</v>
      </c>
      <c r="S15" s="96">
        <v>0.75</v>
      </c>
      <c r="T15" s="96">
        <f t="shared" si="0"/>
        <v>0</v>
      </c>
    </row>
    <row r="16" spans="1:20" ht="12.75">
      <c r="A16" s="87">
        <v>10</v>
      </c>
      <c r="B16" s="92" t="s">
        <v>182</v>
      </c>
      <c r="C16" s="93">
        <v>0</v>
      </c>
      <c r="D16" s="93">
        <v>0</v>
      </c>
      <c r="E16" s="97">
        <f t="shared" si="1"/>
        <v>0</v>
      </c>
      <c r="F16" s="97">
        <v>5125.3</v>
      </c>
      <c r="G16" s="97">
        <v>85.4</v>
      </c>
      <c r="H16" s="99">
        <f t="shared" si="2"/>
        <v>5039.900000000001</v>
      </c>
      <c r="I16" s="97">
        <v>459.4</v>
      </c>
      <c r="J16" s="97"/>
      <c r="K16" s="97">
        <f t="shared" si="3"/>
        <v>459.4</v>
      </c>
      <c r="L16" s="130">
        <f t="shared" si="4"/>
        <v>4580.500000000001</v>
      </c>
      <c r="M16" s="97">
        <v>5125.3</v>
      </c>
      <c r="N16" s="97">
        <v>85.4</v>
      </c>
      <c r="O16" s="97">
        <v>0</v>
      </c>
      <c r="P16" s="97">
        <f t="shared" si="5"/>
        <v>5039.900000000001</v>
      </c>
      <c r="Q16" s="94">
        <f t="shared" si="6"/>
        <v>90.88473977658288</v>
      </c>
      <c r="R16" s="95">
        <v>1</v>
      </c>
      <c r="S16" s="96">
        <v>0.75</v>
      </c>
      <c r="T16" s="96">
        <f t="shared" si="0"/>
        <v>0.75</v>
      </c>
    </row>
    <row r="17" spans="1:20" ht="12.75">
      <c r="A17" s="87">
        <v>11</v>
      </c>
      <c r="B17" s="92" t="s">
        <v>183</v>
      </c>
      <c r="C17" s="93">
        <v>0</v>
      </c>
      <c r="D17" s="93">
        <v>0</v>
      </c>
      <c r="E17" s="97">
        <f t="shared" si="1"/>
        <v>0</v>
      </c>
      <c r="F17" s="97">
        <v>1890</v>
      </c>
      <c r="G17" s="97">
        <v>42.5</v>
      </c>
      <c r="H17" s="99">
        <f t="shared" si="2"/>
        <v>1847.5</v>
      </c>
      <c r="I17" s="97">
        <v>31.2</v>
      </c>
      <c r="J17" s="97">
        <v>6.8</v>
      </c>
      <c r="K17" s="97">
        <f t="shared" si="3"/>
        <v>24.4</v>
      </c>
      <c r="L17" s="130">
        <f t="shared" si="4"/>
        <v>1823.1</v>
      </c>
      <c r="M17" s="97">
        <v>1890</v>
      </c>
      <c r="N17" s="97">
        <v>42.5</v>
      </c>
      <c r="O17" s="97">
        <v>0</v>
      </c>
      <c r="P17" s="97">
        <f t="shared" si="5"/>
        <v>1847.5</v>
      </c>
      <c r="Q17" s="94">
        <f t="shared" si="6"/>
        <v>98.67929634641406</v>
      </c>
      <c r="R17" s="95">
        <v>1</v>
      </c>
      <c r="S17" s="96">
        <v>0.75</v>
      </c>
      <c r="T17" s="96">
        <f t="shared" si="0"/>
        <v>0.75</v>
      </c>
    </row>
    <row r="18" spans="1:20" ht="12.75">
      <c r="A18" s="87">
        <v>12</v>
      </c>
      <c r="B18" s="92" t="s">
        <v>184</v>
      </c>
      <c r="C18" s="93">
        <v>0</v>
      </c>
      <c r="D18" s="93">
        <v>0</v>
      </c>
      <c r="E18" s="97">
        <f t="shared" si="1"/>
        <v>0</v>
      </c>
      <c r="F18" s="97">
        <v>2384.8</v>
      </c>
      <c r="G18" s="145">
        <v>85.2</v>
      </c>
      <c r="H18" s="99">
        <f>F18-G19</f>
        <v>2384.8</v>
      </c>
      <c r="I18" s="97">
        <v>59.5</v>
      </c>
      <c r="J18" s="97"/>
      <c r="K18" s="97">
        <f t="shared" si="3"/>
        <v>59.5</v>
      </c>
      <c r="L18" s="130">
        <f t="shared" si="4"/>
        <v>2325.3</v>
      </c>
      <c r="M18" s="97">
        <v>2344.8</v>
      </c>
      <c r="N18" s="97">
        <v>85.2</v>
      </c>
      <c r="O18" s="97">
        <v>0</v>
      </c>
      <c r="P18" s="97">
        <f t="shared" si="5"/>
        <v>2259.6000000000004</v>
      </c>
      <c r="Q18" s="94">
        <f t="shared" si="6"/>
        <v>102.90759426447158</v>
      </c>
      <c r="R18" s="95">
        <v>0</v>
      </c>
      <c r="S18" s="96">
        <v>0.75</v>
      </c>
      <c r="T18" s="96">
        <f t="shared" si="0"/>
        <v>0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1" t="s">
        <v>39</v>
      </c>
      <c r="B31" s="171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33380.8</v>
      </c>
      <c r="G31" s="93">
        <f t="shared" si="7"/>
        <v>1004.6000000000001</v>
      </c>
      <c r="H31" s="101">
        <f t="shared" si="7"/>
        <v>32461.400000000005</v>
      </c>
      <c r="I31" s="93">
        <f t="shared" si="7"/>
        <v>1736.3999999999999</v>
      </c>
      <c r="J31" s="93">
        <f t="shared" si="7"/>
        <v>315.09999999999997</v>
      </c>
      <c r="K31" s="93">
        <f t="shared" si="7"/>
        <v>1421.3000000000002</v>
      </c>
      <c r="L31" s="130">
        <f t="shared" si="4"/>
        <v>31040.100000000006</v>
      </c>
      <c r="M31" s="93">
        <f t="shared" si="7"/>
        <v>33089.8</v>
      </c>
      <c r="N31" s="93">
        <f t="shared" si="7"/>
        <v>1004.6000000000001</v>
      </c>
      <c r="O31" s="93">
        <f t="shared" si="7"/>
        <v>0</v>
      </c>
      <c r="P31" s="93">
        <f t="shared" si="7"/>
        <v>32085.200000000004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1">
      <selection activeCell="J21" sqref="J2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1" t="s">
        <v>137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2" t="s">
        <v>13</v>
      </c>
      <c r="B3" s="179" t="s">
        <v>102</v>
      </c>
      <c r="C3" s="22" t="s">
        <v>138</v>
      </c>
      <c r="D3" s="21"/>
      <c r="E3" s="21"/>
      <c r="F3" s="26" t="s">
        <v>217</v>
      </c>
      <c r="G3" s="26" t="s">
        <v>218</v>
      </c>
      <c r="H3" s="23" t="s">
        <v>150</v>
      </c>
      <c r="I3" s="5" t="s">
        <v>24</v>
      </c>
      <c r="J3" s="173" t="s">
        <v>211</v>
      </c>
      <c r="K3" s="173" t="s">
        <v>12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5"/>
      <c r="K4" s="175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6" t="s">
        <v>173</v>
      </c>
      <c r="C6" s="124">
        <v>-146</v>
      </c>
      <c r="D6" s="126"/>
      <c r="E6" s="126"/>
      <c r="F6" s="126">
        <v>773</v>
      </c>
      <c r="G6" s="137">
        <v>18</v>
      </c>
      <c r="H6" s="126">
        <f>F6+G6</f>
        <v>791</v>
      </c>
      <c r="I6" s="147">
        <f>C6/H6*100</f>
        <v>-18.45764854614412</v>
      </c>
      <c r="J6" s="134">
        <v>1</v>
      </c>
      <c r="K6" s="127">
        <v>0.75</v>
      </c>
      <c r="L6" s="148">
        <f aca="true" t="shared" si="0" ref="L6:L17">J6*K6</f>
        <v>0.75</v>
      </c>
    </row>
    <row r="7" spans="1:12" ht="12.75">
      <c r="A7" s="11">
        <v>2</v>
      </c>
      <c r="B7" s="146" t="s">
        <v>207</v>
      </c>
      <c r="C7" s="124">
        <v>0</v>
      </c>
      <c r="D7" s="126"/>
      <c r="E7" s="126"/>
      <c r="F7" s="126">
        <v>275.5</v>
      </c>
      <c r="G7" s="125">
        <v>20</v>
      </c>
      <c r="H7" s="126">
        <f aca="true" t="shared" si="1" ref="H7:H17">F7+G7</f>
        <v>295.5</v>
      </c>
      <c r="I7" s="144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6" t="s">
        <v>175</v>
      </c>
      <c r="C8" s="124">
        <v>0</v>
      </c>
      <c r="D8" s="126"/>
      <c r="E8" s="126"/>
      <c r="F8" s="126">
        <v>197</v>
      </c>
      <c r="G8" s="125">
        <v>30</v>
      </c>
      <c r="H8" s="126">
        <f t="shared" si="1"/>
        <v>227</v>
      </c>
      <c r="I8" s="144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6" t="s">
        <v>176</v>
      </c>
      <c r="C9" s="124">
        <v>0</v>
      </c>
      <c r="D9" s="126"/>
      <c r="E9" s="126"/>
      <c r="F9" s="126">
        <v>268.1</v>
      </c>
      <c r="G9" s="125">
        <v>17.5</v>
      </c>
      <c r="H9" s="126">
        <f t="shared" si="1"/>
        <v>285.6</v>
      </c>
      <c r="I9" s="144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6" t="s">
        <v>177</v>
      </c>
      <c r="C10" s="124">
        <v>0</v>
      </c>
      <c r="D10" s="126"/>
      <c r="E10" s="126"/>
      <c r="F10" s="126">
        <v>5363.5</v>
      </c>
      <c r="G10" s="125">
        <v>64.3</v>
      </c>
      <c r="H10" s="126">
        <f t="shared" si="1"/>
        <v>5427.8</v>
      </c>
      <c r="I10" s="144">
        <f t="shared" si="2"/>
        <v>0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6" t="s">
        <v>178</v>
      </c>
      <c r="C11" s="124">
        <v>-45</v>
      </c>
      <c r="D11" s="126"/>
      <c r="E11" s="126"/>
      <c r="F11" s="126">
        <v>157</v>
      </c>
      <c r="G11" s="125">
        <v>51.6</v>
      </c>
      <c r="H11" s="126">
        <f t="shared" si="1"/>
        <v>208.6</v>
      </c>
      <c r="I11" s="144">
        <f t="shared" si="2"/>
        <v>-21.572387344199427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6" t="s">
        <v>179</v>
      </c>
      <c r="C12" s="124">
        <v>-20</v>
      </c>
      <c r="D12" s="126"/>
      <c r="E12" s="126"/>
      <c r="F12" s="126">
        <v>436</v>
      </c>
      <c r="G12" s="125">
        <v>34</v>
      </c>
      <c r="H12" s="126">
        <f t="shared" si="1"/>
        <v>470</v>
      </c>
      <c r="I12" s="144">
        <f t="shared" si="2"/>
        <v>-4.25531914893617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6" t="s">
        <v>180</v>
      </c>
      <c r="C13" s="124">
        <v>-15</v>
      </c>
      <c r="D13" s="126"/>
      <c r="E13" s="126"/>
      <c r="F13" s="126">
        <v>353</v>
      </c>
      <c r="G13" s="125">
        <v>24</v>
      </c>
      <c r="H13" s="126">
        <f t="shared" si="1"/>
        <v>377</v>
      </c>
      <c r="I13" s="144">
        <f t="shared" si="2"/>
        <v>-3.978779840848806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6" t="s">
        <v>181</v>
      </c>
      <c r="C14" s="124">
        <v>-25</v>
      </c>
      <c r="D14" s="126"/>
      <c r="E14" s="126"/>
      <c r="F14" s="126">
        <v>816.5</v>
      </c>
      <c r="G14" s="125">
        <v>94.5</v>
      </c>
      <c r="H14" s="126">
        <f t="shared" si="1"/>
        <v>911</v>
      </c>
      <c r="I14" s="144">
        <f t="shared" si="2"/>
        <v>-2.7442371020856204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6" t="s">
        <v>182</v>
      </c>
      <c r="C15" s="125">
        <v>0</v>
      </c>
      <c r="D15" s="126"/>
      <c r="E15" s="126"/>
      <c r="F15" s="126">
        <v>719.5</v>
      </c>
      <c r="G15" s="125">
        <v>130</v>
      </c>
      <c r="H15" s="126">
        <f t="shared" si="1"/>
        <v>849.5</v>
      </c>
      <c r="I15" s="144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6" t="s">
        <v>183</v>
      </c>
      <c r="C16" s="124">
        <v>0</v>
      </c>
      <c r="D16" s="126"/>
      <c r="E16" s="126"/>
      <c r="F16" s="126">
        <v>372.5</v>
      </c>
      <c r="G16" s="125">
        <v>30</v>
      </c>
      <c r="H16" s="126">
        <f t="shared" si="1"/>
        <v>402.5</v>
      </c>
      <c r="I16" s="144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6" t="s">
        <v>184</v>
      </c>
      <c r="C17" s="124">
        <v>-40</v>
      </c>
      <c r="D17" s="126"/>
      <c r="E17" s="126"/>
      <c r="F17" s="126">
        <v>620.6</v>
      </c>
      <c r="G17" s="125">
        <v>35</v>
      </c>
      <c r="H17" s="126">
        <f t="shared" si="1"/>
        <v>655.6</v>
      </c>
      <c r="I17" s="144">
        <f t="shared" si="2"/>
        <v>-6.1012812690665035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6"/>
      <c r="C18" s="124"/>
      <c r="D18" s="126"/>
      <c r="E18" s="126"/>
      <c r="F18" s="126"/>
      <c r="G18" s="125"/>
      <c r="H18" s="126"/>
      <c r="I18" s="144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4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4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4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4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4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4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4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4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8"/>
      <c r="G27" s="107"/>
      <c r="H27" s="126"/>
      <c r="I27" s="144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4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4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-291</v>
      </c>
      <c r="D30" s="93">
        <f t="shared" si="3"/>
        <v>0</v>
      </c>
      <c r="E30" s="93">
        <f t="shared" si="3"/>
        <v>0</v>
      </c>
      <c r="F30" s="149">
        <f t="shared" si="3"/>
        <v>10352.2</v>
      </c>
      <c r="G30" s="93">
        <f t="shared" si="3"/>
        <v>548.9</v>
      </c>
      <c r="H30" s="135">
        <f t="shared" si="3"/>
        <v>10901.1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1" sqref="G21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5" width="9.2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9" t="s">
        <v>14</v>
      </c>
      <c r="B3" s="179" t="s">
        <v>102</v>
      </c>
      <c r="C3" s="36" t="s">
        <v>36</v>
      </c>
      <c r="D3" s="37"/>
      <c r="E3" s="37"/>
      <c r="F3" s="33" t="s">
        <v>210</v>
      </c>
      <c r="G3" s="33" t="s">
        <v>218</v>
      </c>
      <c r="H3" s="38" t="s">
        <v>139</v>
      </c>
      <c r="I3" s="33" t="s">
        <v>24</v>
      </c>
      <c r="J3" s="184" t="s">
        <v>11</v>
      </c>
      <c r="K3" s="184" t="s">
        <v>5</v>
      </c>
      <c r="L3" s="39" t="s">
        <v>6</v>
      </c>
    </row>
    <row r="4" spans="1:12" ht="42.75" customHeight="1">
      <c r="A4" s="189"/>
      <c r="B4" s="17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5"/>
      <c r="K4" s="18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173</v>
      </c>
      <c r="C6" s="124">
        <v>0</v>
      </c>
      <c r="D6" s="126"/>
      <c r="E6" s="126"/>
      <c r="F6" s="126">
        <v>773</v>
      </c>
      <c r="G6" s="137">
        <v>18</v>
      </c>
      <c r="H6" s="150">
        <f>F6+G6</f>
        <v>791</v>
      </c>
      <c r="I6" s="151">
        <f>C6/H6*100</f>
        <v>0</v>
      </c>
      <c r="J6" s="152">
        <v>1</v>
      </c>
      <c r="K6" s="153">
        <v>0.75</v>
      </c>
      <c r="L6" s="154">
        <f aca="true" t="shared" si="0" ref="L6:L17">J6*K6</f>
        <v>0.75</v>
      </c>
    </row>
    <row r="7" spans="1:12" ht="12.75">
      <c r="A7" s="51">
        <v>2</v>
      </c>
      <c r="B7" s="105" t="s">
        <v>174</v>
      </c>
      <c r="C7" s="124">
        <v>0</v>
      </c>
      <c r="D7" s="126"/>
      <c r="E7" s="126"/>
      <c r="F7" s="126">
        <v>275.5</v>
      </c>
      <c r="G7" s="125">
        <v>20</v>
      </c>
      <c r="H7" s="108">
        <f aca="true" t="shared" si="1" ref="H7:H17">F7+G7</f>
        <v>295.5</v>
      </c>
      <c r="I7" s="151">
        <f aca="true" t="shared" si="2" ref="I7:I17">C7/H7*100</f>
        <v>0</v>
      </c>
      <c r="J7" s="152">
        <v>1</v>
      </c>
      <c r="K7" s="153">
        <v>0.75</v>
      </c>
      <c r="L7" s="153">
        <f t="shared" si="0"/>
        <v>0.75</v>
      </c>
    </row>
    <row r="8" spans="1:12" ht="12.75">
      <c r="A8" s="51">
        <v>3</v>
      </c>
      <c r="B8" s="105" t="s">
        <v>175</v>
      </c>
      <c r="C8" s="124">
        <v>0</v>
      </c>
      <c r="D8" s="126"/>
      <c r="E8" s="126"/>
      <c r="F8" s="126">
        <v>197</v>
      </c>
      <c r="G8" s="125">
        <v>30</v>
      </c>
      <c r="H8" s="108">
        <f t="shared" si="1"/>
        <v>227</v>
      </c>
      <c r="I8" s="151">
        <f t="shared" si="2"/>
        <v>0</v>
      </c>
      <c r="J8" s="152">
        <v>1</v>
      </c>
      <c r="K8" s="153">
        <v>0.75</v>
      </c>
      <c r="L8" s="153">
        <f t="shared" si="0"/>
        <v>0.75</v>
      </c>
    </row>
    <row r="9" spans="1:12" ht="12.75">
      <c r="A9" s="51">
        <v>4</v>
      </c>
      <c r="B9" s="105" t="s">
        <v>176</v>
      </c>
      <c r="C9" s="124">
        <v>0</v>
      </c>
      <c r="D9" s="126"/>
      <c r="E9" s="126"/>
      <c r="F9" s="126">
        <v>268.1</v>
      </c>
      <c r="G9" s="125">
        <v>17.5</v>
      </c>
      <c r="H9" s="108">
        <f t="shared" si="1"/>
        <v>285.6</v>
      </c>
      <c r="I9" s="151">
        <f t="shared" si="2"/>
        <v>0</v>
      </c>
      <c r="J9" s="152">
        <v>1</v>
      </c>
      <c r="K9" s="153">
        <v>0.75</v>
      </c>
      <c r="L9" s="153">
        <f t="shared" si="0"/>
        <v>0.75</v>
      </c>
    </row>
    <row r="10" spans="1:12" ht="12.75">
      <c r="A10" s="51">
        <v>5</v>
      </c>
      <c r="B10" s="105" t="s">
        <v>177</v>
      </c>
      <c r="C10" s="124">
        <v>0</v>
      </c>
      <c r="D10" s="126"/>
      <c r="E10" s="126"/>
      <c r="F10" s="126">
        <v>5363.5</v>
      </c>
      <c r="G10" s="125">
        <v>64.3</v>
      </c>
      <c r="H10" s="108">
        <f t="shared" si="1"/>
        <v>5427.8</v>
      </c>
      <c r="I10" s="151">
        <f t="shared" si="2"/>
        <v>0</v>
      </c>
      <c r="J10" s="152">
        <v>1</v>
      </c>
      <c r="K10" s="153">
        <v>0.75</v>
      </c>
      <c r="L10" s="153">
        <f t="shared" si="0"/>
        <v>0.75</v>
      </c>
    </row>
    <row r="11" spans="1:12" ht="12.75">
      <c r="A11" s="51">
        <v>6</v>
      </c>
      <c r="B11" s="105" t="s">
        <v>178</v>
      </c>
      <c r="C11" s="124">
        <v>0</v>
      </c>
      <c r="D11" s="126"/>
      <c r="E11" s="126"/>
      <c r="F11" s="126">
        <v>157</v>
      </c>
      <c r="G11" s="125">
        <v>51.6</v>
      </c>
      <c r="H11" s="108">
        <f t="shared" si="1"/>
        <v>208.6</v>
      </c>
      <c r="I11" s="151">
        <f t="shared" si="2"/>
        <v>0</v>
      </c>
      <c r="J11" s="152">
        <v>1</v>
      </c>
      <c r="K11" s="153">
        <v>0.75</v>
      </c>
      <c r="L11" s="153">
        <f t="shared" si="0"/>
        <v>0.75</v>
      </c>
    </row>
    <row r="12" spans="1:12" ht="12.75">
      <c r="A12" s="51">
        <v>7</v>
      </c>
      <c r="B12" s="105" t="s">
        <v>179</v>
      </c>
      <c r="C12" s="124">
        <v>0</v>
      </c>
      <c r="D12" s="126"/>
      <c r="E12" s="126"/>
      <c r="F12" s="126">
        <v>436</v>
      </c>
      <c r="G12" s="125">
        <v>34</v>
      </c>
      <c r="H12" s="108">
        <f t="shared" si="1"/>
        <v>470</v>
      </c>
      <c r="I12" s="151">
        <f t="shared" si="2"/>
        <v>0</v>
      </c>
      <c r="J12" s="152">
        <v>1</v>
      </c>
      <c r="K12" s="153">
        <v>0.75</v>
      </c>
      <c r="L12" s="153">
        <f t="shared" si="0"/>
        <v>0.75</v>
      </c>
    </row>
    <row r="13" spans="1:12" ht="12.75">
      <c r="A13" s="51">
        <v>8</v>
      </c>
      <c r="B13" s="105" t="s">
        <v>180</v>
      </c>
      <c r="C13" s="124">
        <v>0</v>
      </c>
      <c r="D13" s="126"/>
      <c r="E13" s="126"/>
      <c r="F13" s="126">
        <v>353</v>
      </c>
      <c r="G13" s="125">
        <v>24</v>
      </c>
      <c r="H13" s="108">
        <f t="shared" si="1"/>
        <v>377</v>
      </c>
      <c r="I13" s="151">
        <f t="shared" si="2"/>
        <v>0</v>
      </c>
      <c r="J13" s="152">
        <v>1</v>
      </c>
      <c r="K13" s="153">
        <v>0.75</v>
      </c>
      <c r="L13" s="153">
        <f t="shared" si="0"/>
        <v>0.75</v>
      </c>
    </row>
    <row r="14" spans="1:12" ht="12.75">
      <c r="A14" s="51">
        <v>9</v>
      </c>
      <c r="B14" s="105" t="s">
        <v>181</v>
      </c>
      <c r="C14" s="124">
        <v>0</v>
      </c>
      <c r="D14" s="126"/>
      <c r="E14" s="126"/>
      <c r="F14" s="126">
        <v>816.5</v>
      </c>
      <c r="G14" s="125">
        <v>94.5</v>
      </c>
      <c r="H14" s="108">
        <f t="shared" si="1"/>
        <v>911</v>
      </c>
      <c r="I14" s="151">
        <f t="shared" si="2"/>
        <v>0</v>
      </c>
      <c r="J14" s="152">
        <v>1</v>
      </c>
      <c r="K14" s="153">
        <v>0.75</v>
      </c>
      <c r="L14" s="153">
        <f t="shared" si="0"/>
        <v>0.75</v>
      </c>
    </row>
    <row r="15" spans="1:12" ht="12.75">
      <c r="A15" s="51">
        <v>10</v>
      </c>
      <c r="B15" s="105" t="s">
        <v>182</v>
      </c>
      <c r="C15" s="124">
        <v>0</v>
      </c>
      <c r="D15" s="126"/>
      <c r="E15" s="126"/>
      <c r="F15" s="126">
        <v>719.5</v>
      </c>
      <c r="G15" s="125">
        <v>130</v>
      </c>
      <c r="H15" s="108">
        <f t="shared" si="1"/>
        <v>849.5</v>
      </c>
      <c r="I15" s="151">
        <f t="shared" si="2"/>
        <v>0</v>
      </c>
      <c r="J15" s="152">
        <v>1</v>
      </c>
      <c r="K15" s="153">
        <v>0.75</v>
      </c>
      <c r="L15" s="153">
        <f t="shared" si="0"/>
        <v>0.75</v>
      </c>
    </row>
    <row r="16" spans="1:12" ht="12.75">
      <c r="A16" s="51">
        <v>11</v>
      </c>
      <c r="B16" s="105" t="s">
        <v>183</v>
      </c>
      <c r="C16" s="124">
        <v>0</v>
      </c>
      <c r="D16" s="126"/>
      <c r="E16" s="126"/>
      <c r="F16" s="126">
        <v>372.5</v>
      </c>
      <c r="G16" s="125">
        <v>30</v>
      </c>
      <c r="H16" s="108">
        <f t="shared" si="1"/>
        <v>402.5</v>
      </c>
      <c r="I16" s="151">
        <f t="shared" si="2"/>
        <v>0</v>
      </c>
      <c r="J16" s="152">
        <v>1</v>
      </c>
      <c r="K16" s="153">
        <v>0.75</v>
      </c>
      <c r="L16" s="153">
        <f t="shared" si="0"/>
        <v>0.75</v>
      </c>
    </row>
    <row r="17" spans="1:12" ht="12.75">
      <c r="A17" s="51">
        <v>12</v>
      </c>
      <c r="B17" s="105" t="s">
        <v>184</v>
      </c>
      <c r="C17" s="124">
        <v>0</v>
      </c>
      <c r="D17" s="126"/>
      <c r="E17" s="126"/>
      <c r="F17" s="126">
        <v>620.6</v>
      </c>
      <c r="G17" s="125">
        <v>35</v>
      </c>
      <c r="H17" s="108">
        <f t="shared" si="1"/>
        <v>655.6</v>
      </c>
      <c r="I17" s="151">
        <f t="shared" si="2"/>
        <v>0</v>
      </c>
      <c r="J17" s="152">
        <v>1</v>
      </c>
      <c r="K17" s="153">
        <v>0.75</v>
      </c>
      <c r="L17" s="153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51"/>
      <c r="J18" s="152"/>
      <c r="K18" s="153"/>
      <c r="L18" s="153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51"/>
      <c r="J19" s="152"/>
      <c r="K19" s="153"/>
      <c r="L19" s="153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51"/>
      <c r="J20" s="152"/>
      <c r="K20" s="153"/>
      <c r="L20" s="153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51"/>
      <c r="J21" s="152"/>
      <c r="K21" s="153"/>
      <c r="L21" s="153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51"/>
      <c r="J22" s="152"/>
      <c r="K22" s="153"/>
      <c r="L22" s="153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51"/>
      <c r="J23" s="152"/>
      <c r="K23" s="153"/>
      <c r="L23" s="153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51"/>
      <c r="J24" s="152"/>
      <c r="K24" s="153"/>
      <c r="L24" s="153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51"/>
      <c r="J25" s="152"/>
      <c r="K25" s="153"/>
      <c r="L25" s="153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51"/>
      <c r="J26" s="152"/>
      <c r="K26" s="153"/>
      <c r="L26" s="153"/>
    </row>
    <row r="27" spans="1:12" ht="12.75" hidden="1">
      <c r="A27" s="51">
        <v>22</v>
      </c>
      <c r="B27" s="41"/>
      <c r="C27" s="124"/>
      <c r="D27" s="106"/>
      <c r="E27" s="106"/>
      <c r="F27" s="138"/>
      <c r="G27" s="107"/>
      <c r="H27" s="108"/>
      <c r="I27" s="151"/>
      <c r="J27" s="152"/>
      <c r="K27" s="153"/>
      <c r="L27" s="153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51"/>
      <c r="J28" s="152"/>
      <c r="K28" s="153"/>
      <c r="L28" s="153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51"/>
      <c r="J29" s="152"/>
      <c r="K29" s="153"/>
      <c r="L29" s="153"/>
    </row>
    <row r="30" spans="1:12" ht="12.75">
      <c r="A30" s="187" t="s">
        <v>39</v>
      </c>
      <c r="B30" s="188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9">
        <f t="shared" si="3"/>
        <v>10352.2</v>
      </c>
      <c r="G30" s="93">
        <f t="shared" si="3"/>
        <v>548.9</v>
      </c>
      <c r="H30" s="93">
        <f t="shared" si="3"/>
        <v>10901.1</v>
      </c>
      <c r="I30" s="155" t="s">
        <v>8</v>
      </c>
      <c r="J30" s="156" t="s">
        <v>8</v>
      </c>
      <c r="K30" s="157">
        <v>0.75</v>
      </c>
      <c r="L30" s="157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1">
      <selection activeCell="H14" sqref="H1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1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2" t="s">
        <v>14</v>
      </c>
      <c r="B3" s="179" t="s">
        <v>102</v>
      </c>
      <c r="C3" s="6" t="s">
        <v>140</v>
      </c>
      <c r="D3" s="21"/>
      <c r="E3" s="21"/>
      <c r="F3" s="26" t="s">
        <v>189</v>
      </c>
      <c r="G3" s="26" t="s">
        <v>219</v>
      </c>
      <c r="H3" s="23" t="s">
        <v>141</v>
      </c>
      <c r="I3" s="5" t="s">
        <v>41</v>
      </c>
      <c r="J3" s="173" t="s">
        <v>15</v>
      </c>
      <c r="K3" s="173" t="s">
        <v>16</v>
      </c>
      <c r="L3" s="6" t="s">
        <v>6</v>
      </c>
    </row>
    <row r="4" spans="1:12" s="10" customFormat="1" ht="42.75" customHeight="1">
      <c r="A4" s="172"/>
      <c r="B4" s="17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75"/>
      <c r="K4" s="175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173</v>
      </c>
      <c r="C6" s="124">
        <v>0</v>
      </c>
      <c r="D6" s="126"/>
      <c r="E6" s="126"/>
      <c r="F6" s="108">
        <v>2733.9</v>
      </c>
      <c r="G6" s="108">
        <v>85.2</v>
      </c>
      <c r="H6" s="108">
        <f>F6-G6</f>
        <v>2648.7000000000003</v>
      </c>
      <c r="I6" s="158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174</v>
      </c>
      <c r="C7" s="124">
        <v>0</v>
      </c>
      <c r="D7" s="126"/>
      <c r="E7" s="126"/>
      <c r="F7" s="108">
        <v>1665</v>
      </c>
      <c r="G7" s="108">
        <v>42.5</v>
      </c>
      <c r="H7" s="108">
        <f aca="true" t="shared" si="2" ref="H7:H17">F7-G7</f>
        <v>1622.5</v>
      </c>
      <c r="I7" s="158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175</v>
      </c>
      <c r="C8" s="124">
        <v>0</v>
      </c>
      <c r="D8" s="126"/>
      <c r="E8" s="126"/>
      <c r="F8" s="108">
        <v>1360.8</v>
      </c>
      <c r="G8" s="108">
        <v>42.5</v>
      </c>
      <c r="H8" s="108">
        <f t="shared" si="2"/>
        <v>1318.3</v>
      </c>
      <c r="I8" s="159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176</v>
      </c>
      <c r="C9" s="124">
        <v>0</v>
      </c>
      <c r="D9" s="126"/>
      <c r="E9" s="126"/>
      <c r="F9" s="108">
        <v>1579.9</v>
      </c>
      <c r="G9" s="108">
        <v>42.5</v>
      </c>
      <c r="H9" s="108">
        <f t="shared" si="2"/>
        <v>1537.4</v>
      </c>
      <c r="I9" s="159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177</v>
      </c>
      <c r="C10" s="124">
        <v>0</v>
      </c>
      <c r="D10" s="126"/>
      <c r="E10" s="126"/>
      <c r="F10" s="108">
        <v>7340.3</v>
      </c>
      <c r="G10" s="108">
        <v>280.7</v>
      </c>
      <c r="H10" s="108">
        <f t="shared" si="2"/>
        <v>7059.6</v>
      </c>
      <c r="I10" s="159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178</v>
      </c>
      <c r="C11" s="124">
        <v>0</v>
      </c>
      <c r="D11" s="126"/>
      <c r="E11" s="126"/>
      <c r="F11" s="108">
        <v>2153.8</v>
      </c>
      <c r="G11" s="108">
        <v>85.2</v>
      </c>
      <c r="H11" s="108">
        <f t="shared" si="2"/>
        <v>2068.6000000000004</v>
      </c>
      <c r="I11" s="159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179</v>
      </c>
      <c r="C12" s="124">
        <v>0</v>
      </c>
      <c r="D12" s="126"/>
      <c r="E12" s="126"/>
      <c r="F12" s="108">
        <v>2221.2</v>
      </c>
      <c r="G12" s="108">
        <v>85.2</v>
      </c>
      <c r="H12" s="108">
        <f t="shared" si="2"/>
        <v>2136</v>
      </c>
      <c r="I12" s="159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180</v>
      </c>
      <c r="C13" s="124">
        <v>0</v>
      </c>
      <c r="D13" s="126"/>
      <c r="E13" s="126"/>
      <c r="F13" s="108">
        <v>1369.7</v>
      </c>
      <c r="G13" s="108">
        <v>42.5</v>
      </c>
      <c r="H13" s="108">
        <f t="shared" si="2"/>
        <v>1327.2</v>
      </c>
      <c r="I13" s="159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181</v>
      </c>
      <c r="C14" s="124">
        <v>0</v>
      </c>
      <c r="D14" s="126"/>
      <c r="E14" s="126"/>
      <c r="F14" s="108">
        <v>3556.1</v>
      </c>
      <c r="G14" s="108">
        <v>85.2</v>
      </c>
      <c r="H14" s="108">
        <f t="shared" si="2"/>
        <v>3470.9</v>
      </c>
      <c r="I14" s="159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182</v>
      </c>
      <c r="C15" s="124">
        <v>0</v>
      </c>
      <c r="D15" s="126"/>
      <c r="E15" s="126"/>
      <c r="F15" s="108">
        <v>5125.3</v>
      </c>
      <c r="G15" s="108">
        <v>85.4</v>
      </c>
      <c r="H15" s="108">
        <f t="shared" si="2"/>
        <v>5039.900000000001</v>
      </c>
      <c r="I15" s="159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183</v>
      </c>
      <c r="C16" s="124">
        <v>0</v>
      </c>
      <c r="D16" s="126"/>
      <c r="E16" s="126"/>
      <c r="F16" s="108">
        <v>1890</v>
      </c>
      <c r="G16" s="108">
        <v>42.5</v>
      </c>
      <c r="H16" s="108">
        <f t="shared" si="2"/>
        <v>1847.5</v>
      </c>
      <c r="I16" s="159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184</v>
      </c>
      <c r="C17" s="124">
        <v>0</v>
      </c>
      <c r="D17" s="126"/>
      <c r="E17" s="126"/>
      <c r="F17" s="108">
        <v>2384.8</v>
      </c>
      <c r="G17" s="108">
        <v>85.2</v>
      </c>
      <c r="H17" s="108">
        <f t="shared" si="2"/>
        <v>2299.6000000000004</v>
      </c>
      <c r="I17" s="159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60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61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61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61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61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60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61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61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61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60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60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60"/>
      <c r="J29" s="134"/>
      <c r="K29" s="127"/>
      <c r="L29" s="127"/>
    </row>
    <row r="30" spans="1:12" ht="12.75">
      <c r="A30" s="179" t="s">
        <v>39</v>
      </c>
      <c r="B30" s="183"/>
      <c r="C30" s="93">
        <f aca="true" t="shared" si="3" ref="C30:H30">SUM(C6:C29)</f>
        <v>0</v>
      </c>
      <c r="D30" s="93">
        <f t="shared" si="3"/>
        <v>0</v>
      </c>
      <c r="E30" s="149">
        <f t="shared" si="3"/>
        <v>0</v>
      </c>
      <c r="F30" s="93">
        <f t="shared" si="3"/>
        <v>33380.8</v>
      </c>
      <c r="G30" s="93">
        <f t="shared" si="3"/>
        <v>1004.6000000000001</v>
      </c>
      <c r="H30" s="93">
        <f t="shared" si="3"/>
        <v>32376.200000000004</v>
      </c>
      <c r="I30" s="162" t="s">
        <v>8</v>
      </c>
      <c r="J30" s="163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F4">
      <selection activeCell="P17" sqref="P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1" t="s">
        <v>153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2" t="s">
        <v>3</v>
      </c>
      <c r="B3" s="179" t="s">
        <v>102</v>
      </c>
      <c r="C3" s="26" t="s">
        <v>212</v>
      </c>
      <c r="D3" s="26" t="s">
        <v>213</v>
      </c>
      <c r="E3" s="26" t="s">
        <v>214</v>
      </c>
      <c r="F3" s="23" t="s">
        <v>1</v>
      </c>
      <c r="G3" s="21"/>
      <c r="H3" s="21"/>
      <c r="I3" s="5" t="s">
        <v>216</v>
      </c>
      <c r="J3" s="5" t="s">
        <v>223</v>
      </c>
      <c r="K3" s="26" t="s">
        <v>31</v>
      </c>
      <c r="L3" s="26" t="s">
        <v>189</v>
      </c>
      <c r="M3" s="26" t="s">
        <v>206</v>
      </c>
      <c r="N3" s="23" t="s">
        <v>2</v>
      </c>
      <c r="O3" s="5" t="s">
        <v>45</v>
      </c>
      <c r="P3" s="173" t="s">
        <v>17</v>
      </c>
      <c r="Q3" s="173" t="s">
        <v>18</v>
      </c>
      <c r="R3" s="6" t="s">
        <v>6</v>
      </c>
    </row>
    <row r="4" spans="1:18" s="10" customFormat="1" ht="69.75" customHeight="1">
      <c r="A4" s="172"/>
      <c r="B4" s="17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5"/>
      <c r="Q4" s="175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4">
        <v>1</v>
      </c>
      <c r="B6" s="92" t="s">
        <v>173</v>
      </c>
      <c r="C6" s="97">
        <v>2587.9</v>
      </c>
      <c r="D6" s="97">
        <v>85.2</v>
      </c>
      <c r="E6" s="97">
        <v>0</v>
      </c>
      <c r="F6" s="97">
        <f>C6-D6-E6</f>
        <v>2502.7000000000003</v>
      </c>
      <c r="G6" s="97"/>
      <c r="H6" s="97"/>
      <c r="I6" s="93">
        <v>0</v>
      </c>
      <c r="J6" s="93">
        <v>0</v>
      </c>
      <c r="K6" s="97">
        <f>J6-I6</f>
        <v>0</v>
      </c>
      <c r="L6" s="97">
        <v>2733.9</v>
      </c>
      <c r="M6" s="97">
        <v>85.2</v>
      </c>
      <c r="N6" s="97">
        <f>L6-M6</f>
        <v>2648.7000000000003</v>
      </c>
      <c r="O6" s="94">
        <f>(F6-N6)/F6*100</f>
        <v>-5.833699604427218</v>
      </c>
      <c r="P6" s="165">
        <v>0</v>
      </c>
      <c r="Q6" s="96">
        <v>1.2</v>
      </c>
      <c r="R6" s="96">
        <f aca="true" t="shared" si="0" ref="R6:R17">P6*Q6</f>
        <v>0</v>
      </c>
    </row>
    <row r="7" spans="1:18" ht="12.75">
      <c r="A7" s="164">
        <v>2</v>
      </c>
      <c r="B7" s="92" t="s">
        <v>207</v>
      </c>
      <c r="C7" s="97">
        <v>1665</v>
      </c>
      <c r="D7" s="97">
        <v>42.5</v>
      </c>
      <c r="E7" s="97">
        <v>0</v>
      </c>
      <c r="F7" s="97">
        <f aca="true" t="shared" si="1" ref="F7:F17">C7-D7-E7</f>
        <v>1622.5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1665</v>
      </c>
      <c r="M7" s="97">
        <v>42.5</v>
      </c>
      <c r="N7" s="97">
        <f aca="true" t="shared" si="3" ref="N7:N17">L7-M7</f>
        <v>1622.5</v>
      </c>
      <c r="O7" s="94">
        <f aca="true" t="shared" si="4" ref="O7:O17">(F7-N7)/F7*100</f>
        <v>0</v>
      </c>
      <c r="P7" s="165">
        <v>1</v>
      </c>
      <c r="Q7" s="96">
        <v>1.2</v>
      </c>
      <c r="R7" s="96">
        <f t="shared" si="0"/>
        <v>1.2</v>
      </c>
    </row>
    <row r="8" spans="1:18" ht="12.75">
      <c r="A8" s="164">
        <v>3</v>
      </c>
      <c r="B8" s="92" t="s">
        <v>175</v>
      </c>
      <c r="C8" s="97">
        <v>1360.8</v>
      </c>
      <c r="D8" s="97">
        <v>42.5</v>
      </c>
      <c r="E8" s="97">
        <v>0</v>
      </c>
      <c r="F8" s="97">
        <f t="shared" si="1"/>
        <v>1318.3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1360.8</v>
      </c>
      <c r="M8" s="97">
        <v>42.5</v>
      </c>
      <c r="N8" s="97">
        <f t="shared" si="3"/>
        <v>1318.3</v>
      </c>
      <c r="O8" s="94">
        <f t="shared" si="4"/>
        <v>0</v>
      </c>
      <c r="P8" s="165">
        <v>1</v>
      </c>
      <c r="Q8" s="96">
        <v>1.2</v>
      </c>
      <c r="R8" s="96">
        <f t="shared" si="0"/>
        <v>1.2</v>
      </c>
    </row>
    <row r="9" spans="1:18" ht="12.75">
      <c r="A9" s="164">
        <v>4</v>
      </c>
      <c r="B9" s="92" t="s">
        <v>176</v>
      </c>
      <c r="C9" s="97">
        <v>1579.9</v>
      </c>
      <c r="D9" s="97">
        <v>42.5</v>
      </c>
      <c r="E9" s="97">
        <v>0</v>
      </c>
      <c r="F9" s="97">
        <f t="shared" si="1"/>
        <v>1537.4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1579.9</v>
      </c>
      <c r="M9" s="97">
        <v>42.5</v>
      </c>
      <c r="N9" s="97">
        <f t="shared" si="3"/>
        <v>1537.4</v>
      </c>
      <c r="O9" s="94">
        <f t="shared" si="4"/>
        <v>0</v>
      </c>
      <c r="P9" s="165">
        <v>1</v>
      </c>
      <c r="Q9" s="96">
        <v>1.2</v>
      </c>
      <c r="R9" s="96">
        <f t="shared" si="0"/>
        <v>1.2</v>
      </c>
    </row>
    <row r="10" spans="1:18" ht="12.75">
      <c r="A10" s="164">
        <v>5</v>
      </c>
      <c r="B10" s="92" t="s">
        <v>177</v>
      </c>
      <c r="C10" s="97">
        <v>7340.3</v>
      </c>
      <c r="D10" s="97">
        <v>280.7</v>
      </c>
      <c r="E10" s="97">
        <v>0</v>
      </c>
      <c r="F10" s="97">
        <f t="shared" si="1"/>
        <v>7059.6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7340.3</v>
      </c>
      <c r="M10" s="97">
        <v>280.7</v>
      </c>
      <c r="N10" s="97">
        <f t="shared" si="3"/>
        <v>7059.6</v>
      </c>
      <c r="O10" s="94">
        <f t="shared" si="4"/>
        <v>0</v>
      </c>
      <c r="P10" s="165">
        <v>1</v>
      </c>
      <c r="Q10" s="96">
        <v>1.2</v>
      </c>
      <c r="R10" s="96">
        <f t="shared" si="0"/>
        <v>1.2</v>
      </c>
    </row>
    <row r="11" spans="1:18" ht="12.75">
      <c r="A11" s="164">
        <v>6</v>
      </c>
      <c r="B11" s="92" t="s">
        <v>178</v>
      </c>
      <c r="C11" s="97">
        <v>2108.8</v>
      </c>
      <c r="D11" s="97">
        <v>85.2</v>
      </c>
      <c r="E11" s="97">
        <v>0</v>
      </c>
      <c r="F11" s="97">
        <f t="shared" si="1"/>
        <v>2023.6000000000001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2153.8</v>
      </c>
      <c r="M11" s="97">
        <v>85.2</v>
      </c>
      <c r="N11" s="97">
        <f t="shared" si="3"/>
        <v>2068.6000000000004</v>
      </c>
      <c r="O11" s="94">
        <f t="shared" si="4"/>
        <v>-2.2237596362917684</v>
      </c>
      <c r="P11" s="165">
        <v>0.56</v>
      </c>
      <c r="Q11" s="96">
        <v>1.2</v>
      </c>
      <c r="R11" s="96">
        <f t="shared" si="0"/>
        <v>0.672</v>
      </c>
    </row>
    <row r="12" spans="1:18" ht="25.5">
      <c r="A12" s="164">
        <v>7</v>
      </c>
      <c r="B12" s="92" t="s">
        <v>179</v>
      </c>
      <c r="C12" s="97">
        <v>2201.2</v>
      </c>
      <c r="D12" s="97">
        <v>85.2</v>
      </c>
      <c r="E12" s="97">
        <v>0</v>
      </c>
      <c r="F12" s="97">
        <f t="shared" si="1"/>
        <v>2116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2221.2</v>
      </c>
      <c r="M12" s="97">
        <v>85.2</v>
      </c>
      <c r="N12" s="97">
        <f t="shared" si="3"/>
        <v>2136</v>
      </c>
      <c r="O12" s="94">
        <f t="shared" si="4"/>
        <v>-0.945179584120983</v>
      </c>
      <c r="P12" s="165">
        <v>0.82</v>
      </c>
      <c r="Q12" s="96">
        <v>1.2</v>
      </c>
      <c r="R12" s="96">
        <f t="shared" si="0"/>
        <v>0.9839999999999999</v>
      </c>
    </row>
    <row r="13" spans="1:18" ht="25.5">
      <c r="A13" s="164">
        <v>8</v>
      </c>
      <c r="B13" s="92" t="s">
        <v>180</v>
      </c>
      <c r="C13" s="97">
        <v>1354.7</v>
      </c>
      <c r="D13" s="97">
        <v>42.5</v>
      </c>
      <c r="E13" s="97">
        <v>0</v>
      </c>
      <c r="F13" s="97">
        <f t="shared" si="1"/>
        <v>1312.2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1369.7</v>
      </c>
      <c r="M13" s="97">
        <v>42.5</v>
      </c>
      <c r="N13" s="97">
        <f t="shared" si="3"/>
        <v>1327.2</v>
      </c>
      <c r="O13" s="94">
        <f t="shared" si="4"/>
        <v>-1.1431184270690442</v>
      </c>
      <c r="P13" s="165">
        <v>0.78</v>
      </c>
      <c r="Q13" s="96">
        <v>1.2</v>
      </c>
      <c r="R13" s="96">
        <f t="shared" si="0"/>
        <v>0.9359999999999999</v>
      </c>
    </row>
    <row r="14" spans="1:18" ht="12.75">
      <c r="A14" s="164">
        <v>9</v>
      </c>
      <c r="B14" s="92" t="s">
        <v>181</v>
      </c>
      <c r="C14" s="97">
        <v>3531.1</v>
      </c>
      <c r="D14" s="97">
        <v>85.2</v>
      </c>
      <c r="E14" s="97">
        <v>0</v>
      </c>
      <c r="F14" s="97">
        <f t="shared" si="1"/>
        <v>3445.9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3556.1</v>
      </c>
      <c r="M14" s="97">
        <v>85.2</v>
      </c>
      <c r="N14" s="97">
        <f t="shared" si="3"/>
        <v>3470.9</v>
      </c>
      <c r="O14" s="94">
        <f t="shared" si="4"/>
        <v>-0.7254998694100235</v>
      </c>
      <c r="P14" s="165">
        <v>0.86</v>
      </c>
      <c r="Q14" s="96">
        <v>1.2</v>
      </c>
      <c r="R14" s="96">
        <f t="shared" si="0"/>
        <v>1.032</v>
      </c>
    </row>
    <row r="15" spans="1:18" ht="12.75">
      <c r="A15" s="164">
        <v>10</v>
      </c>
      <c r="B15" s="92" t="s">
        <v>182</v>
      </c>
      <c r="C15" s="97">
        <v>5125.3</v>
      </c>
      <c r="D15" s="97">
        <v>85.4</v>
      </c>
      <c r="E15" s="97">
        <v>0</v>
      </c>
      <c r="F15" s="97">
        <f t="shared" si="1"/>
        <v>5039.900000000001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5125.3</v>
      </c>
      <c r="M15" s="97">
        <v>85.4</v>
      </c>
      <c r="N15" s="97">
        <f t="shared" si="3"/>
        <v>5039.900000000001</v>
      </c>
      <c r="O15" s="94">
        <f t="shared" si="4"/>
        <v>0</v>
      </c>
      <c r="P15" s="165">
        <v>1</v>
      </c>
      <c r="Q15" s="96">
        <v>1.2</v>
      </c>
      <c r="R15" s="96">
        <f t="shared" si="0"/>
        <v>1.2</v>
      </c>
    </row>
    <row r="16" spans="1:18" ht="12.75">
      <c r="A16" s="164">
        <v>11</v>
      </c>
      <c r="B16" s="92" t="s">
        <v>183</v>
      </c>
      <c r="C16" s="97">
        <v>1890</v>
      </c>
      <c r="D16" s="97">
        <v>42.5</v>
      </c>
      <c r="E16" s="97">
        <v>0</v>
      </c>
      <c r="F16" s="97">
        <f t="shared" si="1"/>
        <v>1847.5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1890</v>
      </c>
      <c r="M16" s="97">
        <v>42.5</v>
      </c>
      <c r="N16" s="97">
        <f t="shared" si="3"/>
        <v>1847.5</v>
      </c>
      <c r="O16" s="94">
        <f t="shared" si="4"/>
        <v>0</v>
      </c>
      <c r="P16" s="165">
        <v>1</v>
      </c>
      <c r="Q16" s="96">
        <v>1.2</v>
      </c>
      <c r="R16" s="96">
        <f t="shared" si="0"/>
        <v>1.2</v>
      </c>
    </row>
    <row r="17" spans="1:18" ht="12.75">
      <c r="A17" s="164">
        <v>12</v>
      </c>
      <c r="B17" s="92" t="s">
        <v>184</v>
      </c>
      <c r="C17" s="97">
        <v>2344.8</v>
      </c>
      <c r="D17" s="97">
        <v>85.2</v>
      </c>
      <c r="E17" s="97">
        <v>0</v>
      </c>
      <c r="F17" s="97">
        <f t="shared" si="1"/>
        <v>2259.6000000000004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2384.8</v>
      </c>
      <c r="M17" s="97">
        <v>85.2</v>
      </c>
      <c r="N17" s="97">
        <f t="shared" si="3"/>
        <v>2299.6000000000004</v>
      </c>
      <c r="O17" s="94">
        <f t="shared" si="4"/>
        <v>-1.7702248185519558</v>
      </c>
      <c r="P17" s="165">
        <v>0.64</v>
      </c>
      <c r="Q17" s="96">
        <v>1.2</v>
      </c>
      <c r="R17" s="96">
        <f t="shared" si="0"/>
        <v>0.768</v>
      </c>
    </row>
    <row r="18" spans="1:18" ht="12.75">
      <c r="A18" s="164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5"/>
      <c r="Q18" s="96"/>
      <c r="R18" s="96"/>
    </row>
    <row r="19" spans="1:18" ht="12.75">
      <c r="A19" s="164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5"/>
      <c r="Q19" s="96"/>
      <c r="R19" s="96"/>
    </row>
    <row r="20" spans="1:18" ht="12.75">
      <c r="A20" s="164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5"/>
      <c r="Q20" s="96"/>
      <c r="R20" s="96"/>
    </row>
    <row r="21" spans="1:18" ht="12.75">
      <c r="A21" s="164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5"/>
      <c r="Q21" s="96"/>
      <c r="R21" s="96"/>
    </row>
    <row r="22" spans="1:18" ht="12.75">
      <c r="A22" s="164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5"/>
      <c r="Q22" s="96"/>
      <c r="R22" s="96"/>
    </row>
    <row r="23" spans="1:18" ht="4.5" customHeight="1">
      <c r="A23" s="164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5"/>
      <c r="Q23" s="96"/>
      <c r="R23" s="96"/>
    </row>
    <row r="24" spans="1:18" ht="12.75" hidden="1">
      <c r="A24" s="164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5"/>
      <c r="Q24" s="96"/>
      <c r="R24" s="96"/>
    </row>
    <row r="25" spans="1:18" ht="12.75" hidden="1">
      <c r="A25" s="164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5"/>
      <c r="Q25" s="96"/>
      <c r="R25" s="96"/>
    </row>
    <row r="26" spans="1:18" ht="12.75" hidden="1">
      <c r="A26" s="164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5"/>
      <c r="Q26" s="96"/>
      <c r="R26" s="96"/>
    </row>
    <row r="27" spans="1:18" ht="12.75" hidden="1">
      <c r="A27" s="164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5"/>
      <c r="Q27" s="96"/>
      <c r="R27" s="96"/>
    </row>
    <row r="28" spans="1:18" ht="12.75" hidden="1">
      <c r="A28" s="164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5"/>
      <c r="Q28" s="96"/>
      <c r="R28" s="96"/>
    </row>
    <row r="29" spans="1:18" ht="12.75" hidden="1">
      <c r="A29" s="164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5"/>
      <c r="Q29" s="96"/>
      <c r="R29" s="96"/>
    </row>
    <row r="30" spans="1:18" ht="12.75">
      <c r="A30" s="190" t="s">
        <v>39</v>
      </c>
      <c r="B30" s="190"/>
      <c r="C30" s="93">
        <f aca="true" t="shared" si="5" ref="C30:N30">SUM(C6:C29)</f>
        <v>33089.8</v>
      </c>
      <c r="D30" s="93">
        <f t="shared" si="5"/>
        <v>1004.6000000000001</v>
      </c>
      <c r="E30" s="93">
        <f t="shared" si="5"/>
        <v>0</v>
      </c>
      <c r="F30" s="93">
        <f t="shared" si="5"/>
        <v>32085.200000000004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33380.8</v>
      </c>
      <c r="M30" s="93">
        <f t="shared" si="5"/>
        <v>1004.6000000000001</v>
      </c>
      <c r="N30" s="93">
        <f t="shared" si="5"/>
        <v>32376.200000000004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4.75390625" style="2" customWidth="1"/>
    <col min="5" max="5" width="12.75390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2" t="s">
        <v>20</v>
      </c>
      <c r="B3" s="179" t="s">
        <v>102</v>
      </c>
      <c r="C3" s="25" t="s">
        <v>51</v>
      </c>
      <c r="D3" s="25" t="s">
        <v>221</v>
      </c>
      <c r="E3" s="25" t="s">
        <v>224</v>
      </c>
      <c r="F3" s="25" t="s">
        <v>49</v>
      </c>
      <c r="G3" s="25" t="s">
        <v>49</v>
      </c>
      <c r="H3" s="25" t="s">
        <v>142</v>
      </c>
      <c r="I3" s="5" t="s">
        <v>48</v>
      </c>
      <c r="J3" s="173" t="s">
        <v>21</v>
      </c>
      <c r="K3" s="173" t="s">
        <v>225</v>
      </c>
      <c r="L3" s="6" t="s">
        <v>6</v>
      </c>
    </row>
    <row r="4" spans="1:12" s="10" customFormat="1" ht="42.75" customHeight="1">
      <c r="A4" s="172"/>
      <c r="B4" s="179"/>
      <c r="C4" s="5" t="s">
        <v>52</v>
      </c>
      <c r="D4" s="5" t="s">
        <v>187</v>
      </c>
      <c r="E4" s="5" t="s">
        <v>187</v>
      </c>
      <c r="F4" s="5" t="s">
        <v>32</v>
      </c>
      <c r="G4" s="8" t="s">
        <v>33</v>
      </c>
      <c r="H4" s="8" t="s">
        <v>26</v>
      </c>
      <c r="I4" s="8" t="s">
        <v>53</v>
      </c>
      <c r="J4" s="175"/>
      <c r="K4" s="175"/>
      <c r="L4" s="9" t="s">
        <v>50</v>
      </c>
    </row>
    <row r="5" spans="1:12" s="10" customFormat="1" ht="11.2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92" t="s">
        <v>173</v>
      </c>
      <c r="C6" s="24">
        <v>130</v>
      </c>
      <c r="D6" s="93">
        <v>24.7</v>
      </c>
      <c r="E6" s="93">
        <v>23.5</v>
      </c>
      <c r="F6" s="93">
        <f>E6-D6</f>
        <v>-1.1999999999999993</v>
      </c>
      <c r="G6" s="130">
        <v>0</v>
      </c>
      <c r="H6" s="97">
        <v>718</v>
      </c>
      <c r="I6" s="169">
        <f>F6/H6*100</f>
        <v>-0.16713091922005563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207</v>
      </c>
      <c r="C7" s="24">
        <v>468</v>
      </c>
      <c r="D7" s="93">
        <v>1.3</v>
      </c>
      <c r="E7" s="93">
        <v>0</v>
      </c>
      <c r="F7" s="93">
        <f aca="true" t="shared" si="1" ref="F7:F17">E7-D7</f>
        <v>-1.3</v>
      </c>
      <c r="G7" s="130">
        <v>75</v>
      </c>
      <c r="H7" s="97">
        <v>267.5</v>
      </c>
      <c r="I7" s="169">
        <f aca="true" t="shared" si="2" ref="I7:I17">F7/H7*100</f>
        <v>-0.48598130841121495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175</v>
      </c>
      <c r="C8" s="24">
        <v>340</v>
      </c>
      <c r="D8" s="93"/>
      <c r="E8" s="93">
        <v>0</v>
      </c>
      <c r="F8" s="93">
        <f t="shared" si="1"/>
        <v>0</v>
      </c>
      <c r="G8" s="130">
        <v>1.3</v>
      </c>
      <c r="H8" s="97">
        <v>189</v>
      </c>
      <c r="I8" s="169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176</v>
      </c>
      <c r="C9" s="24">
        <v>809</v>
      </c>
      <c r="D9" s="93">
        <v>0.5</v>
      </c>
      <c r="E9" s="93">
        <v>0</v>
      </c>
      <c r="F9" s="93">
        <f t="shared" si="1"/>
        <v>-0.5</v>
      </c>
      <c r="G9" s="130">
        <v>-214</v>
      </c>
      <c r="H9" s="97">
        <v>260.1</v>
      </c>
      <c r="I9" s="169">
        <f t="shared" si="2"/>
        <v>-0.19223375624759706</v>
      </c>
      <c r="J9" s="96">
        <v>1</v>
      </c>
      <c r="K9" s="96">
        <v>1</v>
      </c>
      <c r="L9" s="96">
        <f t="shared" si="0"/>
        <v>1</v>
      </c>
    </row>
    <row r="10" spans="1:12" ht="12.75">
      <c r="A10" s="87">
        <v>5</v>
      </c>
      <c r="B10" s="92" t="s">
        <v>177</v>
      </c>
      <c r="C10" s="24">
        <v>903</v>
      </c>
      <c r="D10" s="93">
        <v>2</v>
      </c>
      <c r="E10" s="93">
        <v>1.5</v>
      </c>
      <c r="F10" s="93">
        <f t="shared" si="1"/>
        <v>-0.5</v>
      </c>
      <c r="G10" s="130">
        <v>0</v>
      </c>
      <c r="H10" s="97">
        <v>4966</v>
      </c>
      <c r="I10" s="169">
        <f t="shared" si="2"/>
        <v>-0.010068465565847765</v>
      </c>
      <c r="J10" s="96">
        <v>1</v>
      </c>
      <c r="K10" s="96">
        <v>1</v>
      </c>
      <c r="L10" s="96">
        <f t="shared" si="0"/>
        <v>1</v>
      </c>
    </row>
    <row r="11" spans="1:12" ht="12.75">
      <c r="A11" s="87">
        <v>6</v>
      </c>
      <c r="B11" s="92" t="s">
        <v>178</v>
      </c>
      <c r="C11" s="24">
        <v>1688</v>
      </c>
      <c r="D11" s="93">
        <v>26.6</v>
      </c>
      <c r="E11" s="93">
        <v>19.8</v>
      </c>
      <c r="F11" s="93">
        <f t="shared" si="1"/>
        <v>-6.800000000000001</v>
      </c>
      <c r="G11" s="130">
        <v>-101</v>
      </c>
      <c r="H11" s="97">
        <v>149.5</v>
      </c>
      <c r="I11" s="169">
        <f t="shared" si="2"/>
        <v>-4.5484949832775925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179</v>
      </c>
      <c r="C12" s="24">
        <v>1230</v>
      </c>
      <c r="D12" s="93">
        <v>1.3</v>
      </c>
      <c r="E12" s="93">
        <v>0</v>
      </c>
      <c r="F12" s="93">
        <f t="shared" si="1"/>
        <v>-1.3</v>
      </c>
      <c r="G12" s="130">
        <v>-85</v>
      </c>
      <c r="H12" s="97">
        <v>413.5</v>
      </c>
      <c r="I12" s="169">
        <f t="shared" si="2"/>
        <v>-0.3143893591293833</v>
      </c>
      <c r="J12" s="96">
        <v>1</v>
      </c>
      <c r="K12" s="96">
        <v>1</v>
      </c>
      <c r="L12" s="96">
        <f t="shared" si="0"/>
        <v>1</v>
      </c>
    </row>
    <row r="13" spans="1:12" ht="12.75">
      <c r="A13" s="87">
        <v>8</v>
      </c>
      <c r="B13" s="92" t="s">
        <v>186</v>
      </c>
      <c r="C13" s="24">
        <v>21</v>
      </c>
      <c r="D13" s="93">
        <v>0</v>
      </c>
      <c r="E13" s="93">
        <v>0</v>
      </c>
      <c r="F13" s="93">
        <f t="shared" si="1"/>
        <v>0</v>
      </c>
      <c r="G13" s="130">
        <v>0</v>
      </c>
      <c r="H13" s="97">
        <v>342</v>
      </c>
      <c r="I13" s="169">
        <f t="shared" si="2"/>
        <v>0</v>
      </c>
      <c r="J13" s="96">
        <v>1</v>
      </c>
      <c r="K13" s="96">
        <v>1</v>
      </c>
      <c r="L13" s="96">
        <f t="shared" si="0"/>
        <v>1</v>
      </c>
    </row>
    <row r="14" spans="1:12" ht="12.75">
      <c r="A14" s="87">
        <v>9</v>
      </c>
      <c r="B14" s="92" t="s">
        <v>181</v>
      </c>
      <c r="C14" s="24">
        <v>919</v>
      </c>
      <c r="D14" s="93">
        <v>5.7</v>
      </c>
      <c r="E14" s="93">
        <v>0</v>
      </c>
      <c r="F14" s="93">
        <f t="shared" si="1"/>
        <v>-5.7</v>
      </c>
      <c r="G14" s="130">
        <v>-138</v>
      </c>
      <c r="H14" s="97">
        <v>724</v>
      </c>
      <c r="I14" s="169">
        <f t="shared" si="2"/>
        <v>-0.7872928176795582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182</v>
      </c>
      <c r="C15" s="24">
        <v>319</v>
      </c>
      <c r="D15" s="93">
        <v>2.1</v>
      </c>
      <c r="E15" s="93">
        <v>0</v>
      </c>
      <c r="F15" s="93">
        <f t="shared" si="1"/>
        <v>-2.1</v>
      </c>
      <c r="G15" s="130">
        <v>-62</v>
      </c>
      <c r="H15" s="97">
        <v>572</v>
      </c>
      <c r="I15" s="169">
        <f t="shared" si="2"/>
        <v>-0.3671328671328672</v>
      </c>
      <c r="J15" s="96">
        <v>1</v>
      </c>
      <c r="K15" s="96">
        <v>1</v>
      </c>
      <c r="L15" s="96">
        <f t="shared" si="0"/>
        <v>1</v>
      </c>
    </row>
    <row r="16" spans="1:12" ht="12.75">
      <c r="A16" s="87">
        <v>11</v>
      </c>
      <c r="B16" s="92" t="s">
        <v>183</v>
      </c>
      <c r="C16" s="24">
        <v>1324</v>
      </c>
      <c r="D16" s="93">
        <v>1.2</v>
      </c>
      <c r="E16" s="93">
        <v>0</v>
      </c>
      <c r="F16" s="93">
        <f t="shared" si="1"/>
        <v>-1.2</v>
      </c>
      <c r="G16" s="130">
        <v>-423</v>
      </c>
      <c r="H16" s="97">
        <v>353.5</v>
      </c>
      <c r="I16" s="169">
        <f t="shared" si="2"/>
        <v>-0.33946251768033947</v>
      </c>
      <c r="J16" s="96">
        <v>1</v>
      </c>
      <c r="K16" s="96">
        <v>1</v>
      </c>
      <c r="L16" s="96">
        <f t="shared" si="0"/>
        <v>1</v>
      </c>
    </row>
    <row r="17" spans="1:12" ht="12.75">
      <c r="A17" s="87">
        <v>12</v>
      </c>
      <c r="B17" s="92" t="s">
        <v>184</v>
      </c>
      <c r="C17" s="24">
        <v>365</v>
      </c>
      <c r="D17" s="93">
        <v>4.6</v>
      </c>
      <c r="E17" s="93">
        <v>0</v>
      </c>
      <c r="F17" s="93">
        <f t="shared" si="1"/>
        <v>-4.6</v>
      </c>
      <c r="G17" s="130">
        <v>-286</v>
      </c>
      <c r="H17" s="97">
        <v>576.1</v>
      </c>
      <c r="I17" s="169">
        <f t="shared" si="2"/>
        <v>-0.7984724874153791</v>
      </c>
      <c r="J17" s="96">
        <v>1</v>
      </c>
      <c r="K17" s="96">
        <v>1</v>
      </c>
      <c r="L17" s="96">
        <f t="shared" si="0"/>
        <v>1</v>
      </c>
    </row>
    <row r="18" spans="1:12" ht="12.75">
      <c r="A18" s="87">
        <v>13</v>
      </c>
      <c r="B18" s="92"/>
      <c r="C18" s="24">
        <v>376</v>
      </c>
      <c r="D18" s="93"/>
      <c r="E18" s="93"/>
      <c r="F18" s="93"/>
      <c r="G18" s="130"/>
      <c r="H18" s="97"/>
      <c r="I18" s="169"/>
      <c r="J18" s="95"/>
      <c r="K18" s="96"/>
      <c r="L18" s="96"/>
    </row>
    <row r="19" spans="1:12" ht="12.75">
      <c r="A19" s="87">
        <v>14</v>
      </c>
      <c r="B19" s="24"/>
      <c r="C19" s="24">
        <v>1279</v>
      </c>
      <c r="D19" s="93"/>
      <c r="E19" s="93"/>
      <c r="F19" s="93"/>
      <c r="G19" s="130"/>
      <c r="H19" s="97"/>
      <c r="I19" s="169"/>
      <c r="J19" s="96"/>
      <c r="K19" s="96"/>
      <c r="L19" s="96"/>
    </row>
    <row r="20" spans="1:12" ht="12.75">
      <c r="A20" s="87">
        <v>15</v>
      </c>
      <c r="B20" s="24"/>
      <c r="C20" s="24">
        <v>1591</v>
      </c>
      <c r="D20" s="93"/>
      <c r="E20" s="93"/>
      <c r="F20" s="93"/>
      <c r="G20" s="130"/>
      <c r="H20" s="97"/>
      <c r="I20" s="169"/>
      <c r="J20" s="95"/>
      <c r="K20" s="96"/>
      <c r="L20" s="96"/>
    </row>
    <row r="21" spans="1:12" ht="12.75">
      <c r="A21" s="87">
        <v>16</v>
      </c>
      <c r="B21" s="24"/>
      <c r="C21" s="24">
        <v>1431</v>
      </c>
      <c r="D21" s="93"/>
      <c r="E21" s="93"/>
      <c r="F21" s="93"/>
      <c r="G21" s="130"/>
      <c r="H21" s="97"/>
      <c r="I21" s="169"/>
      <c r="J21" s="95"/>
      <c r="K21" s="96"/>
      <c r="L21" s="96"/>
    </row>
    <row r="22" spans="1:12" ht="12.75">
      <c r="A22" s="87">
        <v>17</v>
      </c>
      <c r="B22" s="24"/>
      <c r="C22" s="24">
        <v>19</v>
      </c>
      <c r="D22" s="93"/>
      <c r="E22" s="93"/>
      <c r="F22" s="93"/>
      <c r="G22" s="130"/>
      <c r="H22" s="97"/>
      <c r="I22" s="169"/>
      <c r="J22" s="95"/>
      <c r="K22" s="96"/>
      <c r="L22" s="96"/>
    </row>
    <row r="23" spans="1:12" ht="12.75">
      <c r="A23" s="87">
        <v>18</v>
      </c>
      <c r="B23" s="24"/>
      <c r="C23" s="24">
        <v>358</v>
      </c>
      <c r="D23" s="93"/>
      <c r="E23" s="93"/>
      <c r="F23" s="93"/>
      <c r="G23" s="130"/>
      <c r="H23" s="97"/>
      <c r="I23" s="169"/>
      <c r="J23" s="95"/>
      <c r="K23" s="96"/>
      <c r="L23" s="96"/>
    </row>
    <row r="24" spans="1:12" ht="12" customHeight="1">
      <c r="A24" s="87">
        <v>19</v>
      </c>
      <c r="B24" s="24"/>
      <c r="C24" s="24">
        <v>1655</v>
      </c>
      <c r="D24" s="93"/>
      <c r="E24" s="93"/>
      <c r="F24" s="93"/>
      <c r="G24" s="130"/>
      <c r="H24" s="97"/>
      <c r="I24" s="169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9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9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9"/>
      <c r="J27" s="95"/>
      <c r="K27" s="96"/>
      <c r="L27" s="96"/>
    </row>
    <row r="28" spans="1:12" ht="12.75" hidden="1">
      <c r="A28" s="87">
        <v>23</v>
      </c>
      <c r="B28" s="24"/>
      <c r="C28" s="24">
        <v>1300</v>
      </c>
      <c r="D28" s="93"/>
      <c r="E28" s="93"/>
      <c r="F28" s="93"/>
      <c r="G28" s="130"/>
      <c r="H28" s="98"/>
      <c r="I28" s="169"/>
      <c r="J28" s="95"/>
      <c r="K28" s="96"/>
      <c r="L28" s="96"/>
    </row>
    <row r="29" spans="1:12" ht="12.75" hidden="1">
      <c r="A29" s="87">
        <v>24</v>
      </c>
      <c r="B29" s="24"/>
      <c r="C29" s="24">
        <v>4659</v>
      </c>
      <c r="D29" s="93"/>
      <c r="E29" s="93"/>
      <c r="F29" s="93"/>
      <c r="G29" s="130"/>
      <c r="H29" s="98"/>
      <c r="I29" s="169"/>
      <c r="J29" s="96"/>
      <c r="K29" s="96"/>
      <c r="L29" s="96"/>
    </row>
    <row r="30" spans="1:12" ht="12.75">
      <c r="A30" s="171" t="s">
        <v>39</v>
      </c>
      <c r="B30" s="171"/>
      <c r="C30" s="14">
        <f aca="true" t="shared" si="3" ref="C30:H30">SUM(C6:C29)</f>
        <v>22646</v>
      </c>
      <c r="D30" s="93">
        <f t="shared" si="3"/>
        <v>70</v>
      </c>
      <c r="E30" s="93">
        <f t="shared" si="3"/>
        <v>44.8</v>
      </c>
      <c r="F30" s="93">
        <f t="shared" si="3"/>
        <v>-25.200000000000003</v>
      </c>
      <c r="G30" s="93">
        <f t="shared" si="3"/>
        <v>-1232.7</v>
      </c>
      <c r="H30" s="93">
        <f t="shared" si="3"/>
        <v>9531.2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6" t="s">
        <v>101</v>
      </c>
      <c r="C1" s="176"/>
      <c r="D1" s="176"/>
      <c r="E1" s="176"/>
      <c r="F1" s="176"/>
      <c r="G1" s="176"/>
      <c r="H1" s="176"/>
      <c r="I1" s="176"/>
      <c r="J1" s="17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2" t="s">
        <v>3</v>
      </c>
      <c r="B4" s="173" t="s">
        <v>102</v>
      </c>
      <c r="C4" s="173" t="s">
        <v>103</v>
      </c>
      <c r="D4" s="173" t="s">
        <v>190</v>
      </c>
      <c r="E4" s="173" t="s">
        <v>191</v>
      </c>
      <c r="F4" s="173" t="s">
        <v>104</v>
      </c>
      <c r="G4" s="173" t="s">
        <v>99</v>
      </c>
      <c r="H4" s="173" t="s">
        <v>100</v>
      </c>
      <c r="I4" s="173" t="s">
        <v>5</v>
      </c>
      <c r="J4" s="177" t="s">
        <v>6</v>
      </c>
    </row>
    <row r="5" spans="1:10" ht="135" customHeight="1">
      <c r="A5" s="172"/>
      <c r="B5" s="174"/>
      <c r="C5" s="175"/>
      <c r="D5" s="175"/>
      <c r="E5" s="175"/>
      <c r="F5" s="175"/>
      <c r="G5" s="175"/>
      <c r="H5" s="174"/>
      <c r="I5" s="174"/>
      <c r="J5" s="178"/>
    </row>
    <row r="6" spans="1:10" s="10" customFormat="1" ht="51" customHeight="1">
      <c r="A6" s="172"/>
      <c r="B6" s="17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75"/>
      <c r="I6" s="175"/>
      <c r="J6" s="9" t="s">
        <v>29</v>
      </c>
    </row>
    <row r="7" spans="1:10" s="10" customFormat="1" ht="15.7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173</v>
      </c>
      <c r="C8" s="93">
        <v>1711.7</v>
      </c>
      <c r="D8" s="93">
        <v>773</v>
      </c>
      <c r="E8" s="97">
        <v>18</v>
      </c>
      <c r="F8" s="97">
        <f>D8+E8</f>
        <v>791</v>
      </c>
      <c r="G8" s="94">
        <f aca="true" t="shared" si="0" ref="G8:G19">C8/(C8+F8)*100</f>
        <v>68.3941343349183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207</v>
      </c>
      <c r="C9" s="93">
        <v>1227</v>
      </c>
      <c r="D9" s="93">
        <v>275.5</v>
      </c>
      <c r="E9" s="97">
        <v>20</v>
      </c>
      <c r="F9" s="97">
        <f aca="true" t="shared" si="2" ref="F9:F19">D9+E9</f>
        <v>295.5</v>
      </c>
      <c r="G9" s="94">
        <f t="shared" si="0"/>
        <v>80.5911330049261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175</v>
      </c>
      <c r="C10" s="93">
        <v>1091.3</v>
      </c>
      <c r="D10" s="93">
        <v>197</v>
      </c>
      <c r="E10" s="97">
        <v>30</v>
      </c>
      <c r="F10" s="97">
        <f t="shared" si="2"/>
        <v>227</v>
      </c>
      <c r="G10" s="94">
        <f t="shared" si="0"/>
        <v>82.78085413031934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176</v>
      </c>
      <c r="C11" s="93">
        <v>1071.8</v>
      </c>
      <c r="D11" s="93">
        <v>268.1</v>
      </c>
      <c r="E11" s="97">
        <v>17.5</v>
      </c>
      <c r="F11" s="97">
        <f t="shared" si="2"/>
        <v>285.6</v>
      </c>
      <c r="G11" s="94">
        <f t="shared" si="0"/>
        <v>78.95977604243406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177</v>
      </c>
      <c r="C12" s="93">
        <v>1631.8</v>
      </c>
      <c r="D12" s="93">
        <v>5363.5</v>
      </c>
      <c r="E12" s="97">
        <v>64.3</v>
      </c>
      <c r="F12" s="97">
        <f t="shared" si="2"/>
        <v>5427.8</v>
      </c>
      <c r="G12" s="94">
        <f t="shared" si="0"/>
        <v>23.114624058020283</v>
      </c>
      <c r="H12" s="96">
        <v>0.482</v>
      </c>
      <c r="I12" s="96">
        <v>1.2</v>
      </c>
      <c r="J12" s="96">
        <f t="shared" si="1"/>
        <v>0.5783999999999999</v>
      </c>
    </row>
    <row r="13" spans="1:10" ht="12.75">
      <c r="A13" s="87">
        <v>6</v>
      </c>
      <c r="B13" s="92" t="s">
        <v>178</v>
      </c>
      <c r="C13" s="93">
        <v>1665</v>
      </c>
      <c r="D13" s="93">
        <v>157</v>
      </c>
      <c r="E13" s="97">
        <v>51.6</v>
      </c>
      <c r="F13" s="97">
        <f t="shared" si="2"/>
        <v>208.6</v>
      </c>
      <c r="G13" s="94">
        <f t="shared" si="0"/>
        <v>88.8663535439795</v>
      </c>
      <c r="H13" s="96">
        <v>0</v>
      </c>
      <c r="I13" s="96">
        <v>1.2</v>
      </c>
      <c r="J13" s="96">
        <f t="shared" si="1"/>
        <v>0</v>
      </c>
    </row>
    <row r="14" spans="1:10" ht="25.5">
      <c r="A14" s="87">
        <v>7</v>
      </c>
      <c r="B14" s="92" t="s">
        <v>179</v>
      </c>
      <c r="C14" s="93">
        <v>1506</v>
      </c>
      <c r="D14" s="93">
        <v>436</v>
      </c>
      <c r="E14" s="97">
        <v>34</v>
      </c>
      <c r="F14" s="97">
        <f t="shared" si="2"/>
        <v>470</v>
      </c>
      <c r="G14" s="94">
        <f t="shared" si="0"/>
        <v>76.21457489878543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186</v>
      </c>
      <c r="C15" s="93">
        <v>805.2</v>
      </c>
      <c r="D15" s="93">
        <v>353</v>
      </c>
      <c r="E15" s="97">
        <v>24</v>
      </c>
      <c r="F15" s="97">
        <f t="shared" si="2"/>
        <v>377</v>
      </c>
      <c r="G15" s="94">
        <f t="shared" si="0"/>
        <v>68.11030282524108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181</v>
      </c>
      <c r="C16" s="93">
        <v>2534.9</v>
      </c>
      <c r="D16" s="93">
        <v>816.5</v>
      </c>
      <c r="E16" s="97">
        <v>94.5</v>
      </c>
      <c r="F16" s="97">
        <f t="shared" si="2"/>
        <v>911</v>
      </c>
      <c r="G16" s="94">
        <f t="shared" si="0"/>
        <v>73.56278475869874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182</v>
      </c>
      <c r="C17" s="93">
        <v>4190.4</v>
      </c>
      <c r="D17" s="93">
        <v>719.5</v>
      </c>
      <c r="E17" s="97">
        <v>130</v>
      </c>
      <c r="F17" s="97">
        <f t="shared" si="2"/>
        <v>849.5</v>
      </c>
      <c r="G17" s="94">
        <f t="shared" si="0"/>
        <v>83.14450683545309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183</v>
      </c>
      <c r="C18" s="93">
        <v>1445</v>
      </c>
      <c r="D18" s="93">
        <v>372.5</v>
      </c>
      <c r="E18" s="97">
        <v>30</v>
      </c>
      <c r="F18" s="97">
        <f t="shared" si="2"/>
        <v>402.5</v>
      </c>
      <c r="G18" s="94">
        <f t="shared" si="0"/>
        <v>78.21380243572395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184</v>
      </c>
      <c r="C19" s="93">
        <v>1604</v>
      </c>
      <c r="D19" s="93">
        <v>620.6</v>
      </c>
      <c r="E19" s="97">
        <v>35</v>
      </c>
      <c r="F19" s="97">
        <f t="shared" si="2"/>
        <v>655.6</v>
      </c>
      <c r="G19" s="94">
        <f t="shared" si="0"/>
        <v>70.98601522393344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/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1" t="s">
        <v>78</v>
      </c>
      <c r="B32" s="171"/>
      <c r="C32" s="93">
        <f>SUM(C8:C31)</f>
        <v>20484.1</v>
      </c>
      <c r="D32" s="93">
        <f>SUM(D8:D31)</f>
        <v>10352.2</v>
      </c>
      <c r="E32" s="93">
        <f>SUM(E8:E31)</f>
        <v>548.9</v>
      </c>
      <c r="F32" s="93">
        <f>SUM(F8:F31)</f>
        <v>10901.1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0">
      <selection activeCell="F10" sqref="F10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2" t="s">
        <v>3</v>
      </c>
      <c r="B3" s="179" t="s">
        <v>102</v>
      </c>
      <c r="C3" s="26" t="s">
        <v>192</v>
      </c>
      <c r="D3" s="25" t="s">
        <v>126</v>
      </c>
      <c r="E3" s="54" t="s">
        <v>106</v>
      </c>
      <c r="F3" s="26" t="s">
        <v>193</v>
      </c>
      <c r="G3" s="79" t="s">
        <v>127</v>
      </c>
      <c r="H3" s="54" t="s">
        <v>128</v>
      </c>
      <c r="I3" s="22" t="s">
        <v>24</v>
      </c>
      <c r="J3" s="173" t="s">
        <v>80</v>
      </c>
      <c r="K3" s="173" t="s">
        <v>5</v>
      </c>
      <c r="L3" s="23" t="s">
        <v>6</v>
      </c>
    </row>
    <row r="4" spans="1:12" ht="45.75" customHeight="1">
      <c r="A4" s="172"/>
      <c r="B4" s="179"/>
      <c r="C4" s="8" t="s">
        <v>90</v>
      </c>
      <c r="D4" s="8" t="s">
        <v>154</v>
      </c>
      <c r="E4" s="8" t="s">
        <v>68</v>
      </c>
      <c r="F4" s="26" t="s">
        <v>7</v>
      </c>
      <c r="G4" s="8" t="s">
        <v>154</v>
      </c>
      <c r="H4" s="49" t="s">
        <v>55</v>
      </c>
      <c r="I4" s="76" t="s">
        <v>91</v>
      </c>
      <c r="J4" s="175"/>
      <c r="K4" s="175"/>
      <c r="L4" s="82" t="s">
        <v>92</v>
      </c>
    </row>
    <row r="5" spans="1:12" ht="15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173</v>
      </c>
      <c r="C6" s="93">
        <v>31.9</v>
      </c>
      <c r="D6" s="93"/>
      <c r="E6" s="99">
        <f aca="true" t="shared" si="0" ref="E6:E17">C6-D6</f>
        <v>31.9</v>
      </c>
      <c r="F6" s="97">
        <v>2733.9</v>
      </c>
      <c r="G6" s="97">
        <v>85.2</v>
      </c>
      <c r="H6" s="99">
        <f aca="true" t="shared" si="1" ref="H6:H17">F6-G6</f>
        <v>2648.7000000000003</v>
      </c>
      <c r="I6" s="102">
        <f aca="true" t="shared" si="2" ref="I6:I17">E6/H6*100</f>
        <v>1.2043644051798994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207</v>
      </c>
      <c r="C7" s="93">
        <v>41.2</v>
      </c>
      <c r="D7" s="93">
        <v>7.8</v>
      </c>
      <c r="E7" s="99">
        <f t="shared" si="0"/>
        <v>33.400000000000006</v>
      </c>
      <c r="F7" s="97">
        <v>1665</v>
      </c>
      <c r="G7" s="97">
        <v>42.5</v>
      </c>
      <c r="H7" s="99">
        <f t="shared" si="1"/>
        <v>1622.5</v>
      </c>
      <c r="I7" s="102">
        <f t="shared" si="2"/>
        <v>2.058551617873652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175</v>
      </c>
      <c r="C8" s="93">
        <v>23.8</v>
      </c>
      <c r="D8" s="93">
        <v>7.9</v>
      </c>
      <c r="E8" s="99">
        <f t="shared" si="0"/>
        <v>15.9</v>
      </c>
      <c r="F8" s="97">
        <v>1360.8</v>
      </c>
      <c r="G8" s="97">
        <v>42.5</v>
      </c>
      <c r="H8" s="99">
        <f t="shared" si="1"/>
        <v>1318.3</v>
      </c>
      <c r="I8" s="102">
        <f t="shared" si="2"/>
        <v>1.2060987635591292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176</v>
      </c>
      <c r="C9" s="93">
        <v>7</v>
      </c>
      <c r="D9" s="93">
        <v>7</v>
      </c>
      <c r="E9" s="99">
        <f t="shared" si="0"/>
        <v>0</v>
      </c>
      <c r="F9" s="97">
        <v>1579.9</v>
      </c>
      <c r="G9" s="97">
        <v>42.5</v>
      </c>
      <c r="H9" s="99">
        <f t="shared" si="1"/>
        <v>1537.4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177</v>
      </c>
      <c r="C10" s="93">
        <v>1030.3</v>
      </c>
      <c r="D10" s="93">
        <v>278.7</v>
      </c>
      <c r="E10" s="99">
        <f t="shared" si="0"/>
        <v>751.5999999999999</v>
      </c>
      <c r="F10" s="97">
        <v>7340.3</v>
      </c>
      <c r="G10" s="97">
        <v>280.7</v>
      </c>
      <c r="H10" s="99">
        <f t="shared" si="1"/>
        <v>7059.6</v>
      </c>
      <c r="I10" s="102">
        <f t="shared" si="2"/>
        <v>10.646495552155928</v>
      </c>
      <c r="J10" s="104">
        <v>0.565</v>
      </c>
      <c r="K10" s="103">
        <v>0.5</v>
      </c>
      <c r="L10" s="103">
        <f t="shared" si="3"/>
        <v>0.2825</v>
      </c>
    </row>
    <row r="11" spans="1:12" ht="12.75">
      <c r="A11" s="87">
        <v>6</v>
      </c>
      <c r="B11" s="92" t="s">
        <v>178</v>
      </c>
      <c r="C11" s="93">
        <v>0</v>
      </c>
      <c r="D11" s="93"/>
      <c r="E11" s="99">
        <f t="shared" si="0"/>
        <v>0</v>
      </c>
      <c r="F11" s="97">
        <v>2153.8</v>
      </c>
      <c r="G11" s="97">
        <v>85.2</v>
      </c>
      <c r="H11" s="99">
        <f t="shared" si="1"/>
        <v>2068.6000000000004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179</v>
      </c>
      <c r="C12" s="93">
        <v>0</v>
      </c>
      <c r="D12" s="93"/>
      <c r="E12" s="99">
        <f t="shared" si="0"/>
        <v>0</v>
      </c>
      <c r="F12" s="97">
        <v>2221.2</v>
      </c>
      <c r="G12" s="97">
        <v>85.2</v>
      </c>
      <c r="H12" s="99">
        <f t="shared" si="1"/>
        <v>2136</v>
      </c>
      <c r="I12" s="102">
        <f t="shared" si="2"/>
        <v>0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186</v>
      </c>
      <c r="C13" s="93">
        <v>35.1</v>
      </c>
      <c r="D13" s="93">
        <v>6.9</v>
      </c>
      <c r="E13" s="99">
        <f t="shared" si="0"/>
        <v>28.200000000000003</v>
      </c>
      <c r="F13" s="97">
        <v>1369.7</v>
      </c>
      <c r="G13" s="97">
        <v>42.5</v>
      </c>
      <c r="H13" s="99">
        <f t="shared" si="1"/>
        <v>1327.2</v>
      </c>
      <c r="I13" s="102">
        <f t="shared" si="2"/>
        <v>2.124773960216998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181</v>
      </c>
      <c r="C14" s="93">
        <v>17</v>
      </c>
      <c r="D14" s="93"/>
      <c r="E14" s="99">
        <f t="shared" si="0"/>
        <v>17</v>
      </c>
      <c r="F14" s="97">
        <v>3556.1</v>
      </c>
      <c r="G14" s="97">
        <v>85.2</v>
      </c>
      <c r="H14" s="99">
        <f t="shared" si="1"/>
        <v>3470.9</v>
      </c>
      <c r="I14" s="102">
        <f t="shared" si="2"/>
        <v>0.4897865107032758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182</v>
      </c>
      <c r="C15" s="93">
        <v>459.4</v>
      </c>
      <c r="D15" s="93"/>
      <c r="E15" s="99">
        <f t="shared" si="0"/>
        <v>459.4</v>
      </c>
      <c r="F15" s="97">
        <v>5125.3</v>
      </c>
      <c r="G15" s="97">
        <v>85.4</v>
      </c>
      <c r="H15" s="99">
        <f t="shared" si="1"/>
        <v>5039.900000000001</v>
      </c>
      <c r="I15" s="102">
        <f t="shared" si="2"/>
        <v>9.11526022341713</v>
      </c>
      <c r="J15" s="104">
        <v>0.412</v>
      </c>
      <c r="K15" s="103">
        <v>0.5</v>
      </c>
      <c r="L15" s="103">
        <f t="shared" si="3"/>
        <v>0.206</v>
      </c>
    </row>
    <row r="16" spans="1:12" ht="12.75">
      <c r="A16" s="87">
        <v>11</v>
      </c>
      <c r="B16" s="92" t="s">
        <v>183</v>
      </c>
      <c r="C16" s="93">
        <v>31.2</v>
      </c>
      <c r="D16" s="93">
        <v>6.8</v>
      </c>
      <c r="E16" s="99">
        <f t="shared" si="0"/>
        <v>24.4</v>
      </c>
      <c r="F16" s="97">
        <v>1890</v>
      </c>
      <c r="G16" s="97">
        <v>42.5</v>
      </c>
      <c r="H16" s="99">
        <f t="shared" si="1"/>
        <v>1847.5</v>
      </c>
      <c r="I16" s="102">
        <f t="shared" si="2"/>
        <v>1.320703653585927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184</v>
      </c>
      <c r="C17" s="93">
        <v>59.5</v>
      </c>
      <c r="D17" s="93"/>
      <c r="E17" s="99">
        <f t="shared" si="0"/>
        <v>59.5</v>
      </c>
      <c r="F17" s="97">
        <v>2384.8</v>
      </c>
      <c r="G17" s="97">
        <v>85.2</v>
      </c>
      <c r="H17" s="99">
        <f t="shared" si="1"/>
        <v>2299.6000000000004</v>
      </c>
      <c r="I17" s="102">
        <f t="shared" si="2"/>
        <v>2.5874065054792132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1" t="s">
        <v>65</v>
      </c>
      <c r="B30" s="171"/>
      <c r="C30" s="93">
        <f aca="true" t="shared" si="4" ref="C30:H30">SUM(C6:C29)</f>
        <v>1736.3999999999999</v>
      </c>
      <c r="D30" s="93">
        <f t="shared" si="4"/>
        <v>315.09999999999997</v>
      </c>
      <c r="E30" s="100">
        <f t="shared" si="4"/>
        <v>1421.3000000000002</v>
      </c>
      <c r="F30" s="100">
        <f t="shared" si="4"/>
        <v>33380.8</v>
      </c>
      <c r="G30" s="100">
        <f t="shared" si="4"/>
        <v>1004.6000000000001</v>
      </c>
      <c r="H30" s="101">
        <f t="shared" si="4"/>
        <v>32376.200000000004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188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4" ht="11.25">
      <c r="A2" s="60"/>
      <c r="B2" s="61"/>
      <c r="C2" s="61"/>
      <c r="D2" s="61"/>
    </row>
    <row r="3" spans="1:14" ht="173.25" customHeight="1">
      <c r="A3" s="172" t="s">
        <v>3</v>
      </c>
      <c r="B3" s="173" t="s">
        <v>102</v>
      </c>
      <c r="C3" s="54" t="s">
        <v>109</v>
      </c>
      <c r="D3" s="54" t="s">
        <v>129</v>
      </c>
      <c r="E3" s="22" t="s">
        <v>110</v>
      </c>
      <c r="F3" s="54" t="s">
        <v>111</v>
      </c>
      <c r="G3" s="54" t="s">
        <v>112</v>
      </c>
      <c r="H3" s="26" t="s">
        <v>194</v>
      </c>
      <c r="I3" s="79" t="s">
        <v>130</v>
      </c>
      <c r="J3" s="54" t="s">
        <v>131</v>
      </c>
      <c r="K3" s="5" t="s">
        <v>83</v>
      </c>
      <c r="L3" s="173" t="s">
        <v>4</v>
      </c>
      <c r="M3" s="173" t="s">
        <v>5</v>
      </c>
      <c r="N3" s="23" t="s">
        <v>6</v>
      </c>
    </row>
    <row r="4" spans="1:14" ht="53.25" customHeight="1">
      <c r="A4" s="180"/>
      <c r="B4" s="175"/>
      <c r="C4" s="8" t="s">
        <v>26</v>
      </c>
      <c r="D4" s="52" t="s">
        <v>113</v>
      </c>
      <c r="E4" s="8" t="s">
        <v>154</v>
      </c>
      <c r="F4" s="8" t="s">
        <v>26</v>
      </c>
      <c r="G4" s="8" t="s">
        <v>26</v>
      </c>
      <c r="H4" s="26" t="s">
        <v>7</v>
      </c>
      <c r="I4" s="8" t="s">
        <v>154</v>
      </c>
      <c r="J4" s="80" t="s">
        <v>84</v>
      </c>
      <c r="K4" s="73" t="s">
        <v>85</v>
      </c>
      <c r="L4" s="175"/>
      <c r="M4" s="175"/>
      <c r="N4" s="77" t="s">
        <v>86</v>
      </c>
    </row>
    <row r="5" spans="1:14" ht="14.2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173</v>
      </c>
      <c r="C6" s="99">
        <v>1804</v>
      </c>
      <c r="D6" s="98">
        <f aca="true" t="shared" si="0" ref="D6:D17">C6-E6</f>
        <v>76.90000000000009</v>
      </c>
      <c r="E6" s="99">
        <v>1727.1</v>
      </c>
      <c r="F6" s="112">
        <v>0</v>
      </c>
      <c r="G6" s="113">
        <v>85</v>
      </c>
      <c r="H6" s="97">
        <v>2733.9</v>
      </c>
      <c r="I6" s="97">
        <v>85.2</v>
      </c>
      <c r="J6" s="113">
        <f aca="true" t="shared" si="1" ref="J6:J17">H6-I6</f>
        <v>2648.7000000000003</v>
      </c>
      <c r="K6" s="110">
        <f aca="true" t="shared" si="2" ref="K6:K17">(E6+F6+G6)/J6*100</f>
        <v>68.4146940008306</v>
      </c>
      <c r="L6" s="104">
        <v>0.032</v>
      </c>
      <c r="M6" s="103">
        <v>1.5</v>
      </c>
      <c r="N6" s="103">
        <f aca="true" t="shared" si="3" ref="N6:N17">L6*M6</f>
        <v>0.048</v>
      </c>
    </row>
    <row r="7" spans="1:14" ht="12.75">
      <c r="A7" s="87">
        <v>2</v>
      </c>
      <c r="B7" s="92" t="s">
        <v>207</v>
      </c>
      <c r="C7" s="99">
        <v>1206.3</v>
      </c>
      <c r="D7" s="98">
        <f t="shared" si="0"/>
        <v>31.700000000000045</v>
      </c>
      <c r="E7" s="99">
        <v>1174.6</v>
      </c>
      <c r="F7" s="112">
        <v>0</v>
      </c>
      <c r="G7" s="113">
        <v>0</v>
      </c>
      <c r="H7" s="97">
        <v>1665</v>
      </c>
      <c r="I7" s="97">
        <v>42.5</v>
      </c>
      <c r="J7" s="113">
        <f t="shared" si="1"/>
        <v>1622.5</v>
      </c>
      <c r="K7" s="110">
        <f t="shared" si="2"/>
        <v>72.39445300462249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175</v>
      </c>
      <c r="C8" s="101">
        <v>964.6</v>
      </c>
      <c r="D8" s="98">
        <f t="shared" si="0"/>
        <v>31.700000000000045</v>
      </c>
      <c r="E8" s="114">
        <v>932.9</v>
      </c>
      <c r="F8" s="112">
        <v>0</v>
      </c>
      <c r="G8" s="101">
        <v>85</v>
      </c>
      <c r="H8" s="97">
        <v>1360.8</v>
      </c>
      <c r="I8" s="97">
        <v>42.5</v>
      </c>
      <c r="J8" s="113">
        <f t="shared" si="1"/>
        <v>1318.3</v>
      </c>
      <c r="K8" s="110">
        <f t="shared" si="2"/>
        <v>77.21307744822879</v>
      </c>
      <c r="L8" s="104">
        <v>0</v>
      </c>
      <c r="M8" s="103">
        <v>1.5</v>
      </c>
      <c r="N8" s="103">
        <f t="shared" si="3"/>
        <v>0</v>
      </c>
    </row>
    <row r="9" spans="1:14" ht="12.75">
      <c r="A9" s="87">
        <v>4</v>
      </c>
      <c r="B9" s="92" t="s">
        <v>176</v>
      </c>
      <c r="C9" s="99">
        <v>1300.7</v>
      </c>
      <c r="D9" s="98">
        <f t="shared" si="0"/>
        <v>31.700000000000045</v>
      </c>
      <c r="E9" s="99">
        <v>1269</v>
      </c>
      <c r="F9" s="112">
        <v>0</v>
      </c>
      <c r="G9" s="113">
        <v>0</v>
      </c>
      <c r="H9" s="97">
        <v>1579.9</v>
      </c>
      <c r="I9" s="97">
        <v>42.5</v>
      </c>
      <c r="J9" s="113">
        <f t="shared" si="1"/>
        <v>1537.4</v>
      </c>
      <c r="K9" s="110">
        <f t="shared" si="2"/>
        <v>82.54195394822426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177</v>
      </c>
      <c r="C10" s="99">
        <v>1829.8</v>
      </c>
      <c r="D10" s="98">
        <f t="shared" si="0"/>
        <v>0</v>
      </c>
      <c r="E10" s="99">
        <v>1829.8</v>
      </c>
      <c r="F10" s="112">
        <v>0</v>
      </c>
      <c r="G10" s="113">
        <v>1015.7</v>
      </c>
      <c r="H10" s="97">
        <v>7340.3</v>
      </c>
      <c r="I10" s="97">
        <v>280.7</v>
      </c>
      <c r="J10" s="113">
        <f t="shared" si="1"/>
        <v>7059.6</v>
      </c>
      <c r="K10" s="110">
        <f t="shared" si="2"/>
        <v>40.30681625021247</v>
      </c>
      <c r="L10" s="104">
        <v>0.594</v>
      </c>
      <c r="M10" s="103">
        <v>1.5</v>
      </c>
      <c r="N10" s="103">
        <f t="shared" si="3"/>
        <v>0.891</v>
      </c>
    </row>
    <row r="11" spans="1:14" ht="12.75">
      <c r="A11" s="87">
        <v>6</v>
      </c>
      <c r="B11" s="92" t="s">
        <v>178</v>
      </c>
      <c r="C11" s="98">
        <v>1664.8</v>
      </c>
      <c r="D11" s="98">
        <f t="shared" si="0"/>
        <v>76.89999999999986</v>
      </c>
      <c r="E11" s="98">
        <v>1587.9</v>
      </c>
      <c r="F11" s="112">
        <v>0</v>
      </c>
      <c r="G11" s="113">
        <v>0</v>
      </c>
      <c r="H11" s="97">
        <v>2153.8</v>
      </c>
      <c r="I11" s="97">
        <v>85.2</v>
      </c>
      <c r="J11" s="113">
        <f t="shared" si="1"/>
        <v>2068.6000000000004</v>
      </c>
      <c r="K11" s="110">
        <f t="shared" si="2"/>
        <v>76.76206129749589</v>
      </c>
      <c r="L11" s="104">
        <v>0</v>
      </c>
      <c r="M11" s="103">
        <v>1.5</v>
      </c>
      <c r="N11" s="103">
        <f t="shared" si="3"/>
        <v>0</v>
      </c>
    </row>
    <row r="12" spans="1:14" ht="18" customHeight="1">
      <c r="A12" s="87">
        <v>7</v>
      </c>
      <c r="B12" s="92" t="s">
        <v>179</v>
      </c>
      <c r="C12" s="98">
        <v>1493.2</v>
      </c>
      <c r="D12" s="98">
        <f t="shared" si="0"/>
        <v>76.90000000000009</v>
      </c>
      <c r="E12" s="98">
        <v>1416.3</v>
      </c>
      <c r="F12" s="112">
        <v>0</v>
      </c>
      <c r="G12" s="113">
        <v>85</v>
      </c>
      <c r="H12" s="97">
        <v>2221.2</v>
      </c>
      <c r="I12" s="97">
        <v>85.2</v>
      </c>
      <c r="J12" s="113">
        <f t="shared" si="1"/>
        <v>2136</v>
      </c>
      <c r="K12" s="110">
        <f t="shared" si="2"/>
        <v>70.28558052434457</v>
      </c>
      <c r="L12" s="104">
        <v>0</v>
      </c>
      <c r="M12" s="103">
        <v>1.5</v>
      </c>
      <c r="N12" s="103">
        <f t="shared" si="3"/>
        <v>0</v>
      </c>
    </row>
    <row r="13" spans="1:14" ht="12.75">
      <c r="A13" s="87">
        <v>8</v>
      </c>
      <c r="B13" s="92" t="s">
        <v>208</v>
      </c>
      <c r="C13" s="98">
        <v>995.9</v>
      </c>
      <c r="D13" s="98">
        <f t="shared" si="0"/>
        <v>31.699999999999932</v>
      </c>
      <c r="E13" s="98">
        <v>964.2</v>
      </c>
      <c r="F13" s="112">
        <v>0</v>
      </c>
      <c r="G13" s="113">
        <v>85</v>
      </c>
      <c r="H13" s="97">
        <v>1369.7</v>
      </c>
      <c r="I13" s="97">
        <v>42.5</v>
      </c>
      <c r="J13" s="113">
        <f t="shared" si="1"/>
        <v>1327.2</v>
      </c>
      <c r="K13" s="110">
        <f t="shared" si="2"/>
        <v>79.05364677516576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181</v>
      </c>
      <c r="C14" s="98">
        <v>2296</v>
      </c>
      <c r="D14" s="98">
        <f t="shared" si="0"/>
        <v>76.90000000000009</v>
      </c>
      <c r="E14" s="99">
        <v>2219.1</v>
      </c>
      <c r="F14" s="112">
        <v>0</v>
      </c>
      <c r="G14" s="113">
        <v>85</v>
      </c>
      <c r="H14" s="97">
        <v>3556.1</v>
      </c>
      <c r="I14" s="97">
        <v>85.2</v>
      </c>
      <c r="J14" s="113">
        <f t="shared" si="1"/>
        <v>3470.9</v>
      </c>
      <c r="K14" s="110">
        <f t="shared" si="2"/>
        <v>66.38335878302458</v>
      </c>
      <c r="L14" s="104">
        <v>0.072</v>
      </c>
      <c r="M14" s="103">
        <v>1.5</v>
      </c>
      <c r="N14" s="103">
        <f t="shared" si="3"/>
        <v>0.10799999999999998</v>
      </c>
    </row>
    <row r="15" spans="1:14" ht="12.75">
      <c r="A15" s="87">
        <v>10</v>
      </c>
      <c r="B15" s="92" t="s">
        <v>182</v>
      </c>
      <c r="C15" s="98">
        <v>1655.7</v>
      </c>
      <c r="D15" s="98">
        <f t="shared" si="0"/>
        <v>76.90000000000009</v>
      </c>
      <c r="E15" s="98">
        <v>1578.8</v>
      </c>
      <c r="F15" s="112">
        <v>0</v>
      </c>
      <c r="G15" s="113">
        <v>940</v>
      </c>
      <c r="H15" s="97">
        <v>5125.3</v>
      </c>
      <c r="I15" s="97">
        <v>85.4</v>
      </c>
      <c r="J15" s="113">
        <f t="shared" si="1"/>
        <v>5039.900000000001</v>
      </c>
      <c r="K15" s="110">
        <f t="shared" si="2"/>
        <v>49.97718208694617</v>
      </c>
      <c r="L15" s="104">
        <v>0.4</v>
      </c>
      <c r="M15" s="103">
        <v>1.5</v>
      </c>
      <c r="N15" s="103">
        <f t="shared" si="3"/>
        <v>0.6000000000000001</v>
      </c>
    </row>
    <row r="16" spans="1:14" ht="12.75">
      <c r="A16" s="87">
        <v>11</v>
      </c>
      <c r="B16" s="92" t="s">
        <v>183</v>
      </c>
      <c r="C16" s="99">
        <v>1060</v>
      </c>
      <c r="D16" s="98">
        <f t="shared" si="0"/>
        <v>31.700000000000045</v>
      </c>
      <c r="E16" s="98">
        <v>1028.3</v>
      </c>
      <c r="F16" s="112">
        <v>0</v>
      </c>
      <c r="G16" s="113">
        <v>85</v>
      </c>
      <c r="H16" s="97">
        <v>1890</v>
      </c>
      <c r="I16" s="97">
        <v>42.5</v>
      </c>
      <c r="J16" s="113">
        <f t="shared" si="1"/>
        <v>1847.5</v>
      </c>
      <c r="K16" s="110">
        <f t="shared" si="2"/>
        <v>60.259810554803785</v>
      </c>
      <c r="L16" s="104">
        <v>0.195</v>
      </c>
      <c r="M16" s="103">
        <v>1.5</v>
      </c>
      <c r="N16" s="103">
        <f t="shared" si="3"/>
        <v>0.2925</v>
      </c>
    </row>
    <row r="17" spans="1:14" ht="12.75">
      <c r="A17" s="87">
        <v>12</v>
      </c>
      <c r="B17" s="92" t="s">
        <v>184</v>
      </c>
      <c r="C17" s="101">
        <v>1549.4</v>
      </c>
      <c r="D17" s="98">
        <f t="shared" si="0"/>
        <v>76.90000000000009</v>
      </c>
      <c r="E17" s="101">
        <v>1472.5</v>
      </c>
      <c r="F17" s="112">
        <v>0</v>
      </c>
      <c r="G17" s="113">
        <v>85</v>
      </c>
      <c r="H17" s="97">
        <v>2384.8</v>
      </c>
      <c r="I17" s="97">
        <v>85.2</v>
      </c>
      <c r="J17" s="113">
        <f t="shared" si="1"/>
        <v>2299.6000000000004</v>
      </c>
      <c r="K17" s="110">
        <f t="shared" si="2"/>
        <v>67.7291702904853</v>
      </c>
      <c r="L17" s="104">
        <v>0.045</v>
      </c>
      <c r="M17" s="103">
        <v>1.5</v>
      </c>
      <c r="N17" s="103">
        <f t="shared" si="3"/>
        <v>0.0675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1" t="s">
        <v>78</v>
      </c>
      <c r="B30" s="171"/>
      <c r="C30" s="93">
        <f aca="true" t="shared" si="4" ref="C30:J30">SUM(C6:C29)</f>
        <v>17820.4</v>
      </c>
      <c r="D30" s="93">
        <f t="shared" si="4"/>
        <v>619.9000000000004</v>
      </c>
      <c r="E30" s="101">
        <f t="shared" si="4"/>
        <v>17200.5</v>
      </c>
      <c r="F30" s="101">
        <f t="shared" si="4"/>
        <v>0</v>
      </c>
      <c r="G30" s="100">
        <f t="shared" si="4"/>
        <v>2550.7</v>
      </c>
      <c r="H30" s="100">
        <f t="shared" si="4"/>
        <v>33380.8</v>
      </c>
      <c r="I30" s="100">
        <f t="shared" si="4"/>
        <v>1004.6000000000001</v>
      </c>
      <c r="J30" s="100">
        <f t="shared" si="4"/>
        <v>32376.200000000004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6" t="s">
        <v>82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2" ht="11.25">
      <c r="A2" s="60"/>
      <c r="B2" s="61"/>
    </row>
    <row r="3" spans="1:10" ht="143.25" customHeight="1">
      <c r="A3" s="172" t="s">
        <v>3</v>
      </c>
      <c r="B3" s="179" t="s">
        <v>102</v>
      </c>
      <c r="C3" s="54" t="s">
        <v>114</v>
      </c>
      <c r="D3" s="26" t="s">
        <v>189</v>
      </c>
      <c r="E3" s="26" t="s">
        <v>195</v>
      </c>
      <c r="F3" s="22" t="s">
        <v>132</v>
      </c>
      <c r="G3" s="22" t="s">
        <v>24</v>
      </c>
      <c r="H3" s="173" t="s">
        <v>80</v>
      </c>
      <c r="I3" s="173" t="s">
        <v>19</v>
      </c>
      <c r="J3" s="23" t="s">
        <v>6</v>
      </c>
    </row>
    <row r="4" spans="1:10" ht="49.5" customHeight="1">
      <c r="A4" s="172"/>
      <c r="B4" s="179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5"/>
      <c r="I4" s="175"/>
      <c r="J4" s="65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173</v>
      </c>
      <c r="C6" s="99">
        <v>0</v>
      </c>
      <c r="D6" s="97">
        <v>2733.9</v>
      </c>
      <c r="E6" s="97">
        <v>85.2</v>
      </c>
      <c r="F6" s="99">
        <f aca="true" t="shared" si="0" ref="F6:F17">D6-E6</f>
        <v>2648.7000000000003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207</v>
      </c>
      <c r="C7" s="99">
        <v>0</v>
      </c>
      <c r="D7" s="97">
        <v>1665</v>
      </c>
      <c r="E7" s="97">
        <v>42.5</v>
      </c>
      <c r="F7" s="99">
        <f t="shared" si="0"/>
        <v>1622.5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175</v>
      </c>
      <c r="C8" s="101">
        <v>0</v>
      </c>
      <c r="D8" s="97">
        <v>1360.8</v>
      </c>
      <c r="E8" s="97">
        <v>42.5</v>
      </c>
      <c r="F8" s="99">
        <f t="shared" si="0"/>
        <v>1318.3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176</v>
      </c>
      <c r="C9" s="99">
        <v>0</v>
      </c>
      <c r="D9" s="97">
        <v>1579.9</v>
      </c>
      <c r="E9" s="97">
        <v>42.5</v>
      </c>
      <c r="F9" s="99">
        <f t="shared" si="0"/>
        <v>1537.4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177</v>
      </c>
      <c r="C10" s="99">
        <v>0</v>
      </c>
      <c r="D10" s="97">
        <v>7340.3</v>
      </c>
      <c r="E10" s="97">
        <v>280.7</v>
      </c>
      <c r="F10" s="99">
        <f t="shared" si="0"/>
        <v>7059.6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178</v>
      </c>
      <c r="C11" s="99">
        <v>0</v>
      </c>
      <c r="D11" s="97">
        <v>2153.8</v>
      </c>
      <c r="E11" s="97">
        <v>85.2</v>
      </c>
      <c r="F11" s="99">
        <f t="shared" si="0"/>
        <v>2068.6000000000004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179</v>
      </c>
      <c r="C12" s="99">
        <v>0</v>
      </c>
      <c r="D12" s="97">
        <v>2221.2</v>
      </c>
      <c r="E12" s="97">
        <v>85.2</v>
      </c>
      <c r="F12" s="99">
        <f t="shared" si="0"/>
        <v>2136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180</v>
      </c>
      <c r="C13" s="99">
        <v>0</v>
      </c>
      <c r="D13" s="97">
        <v>1369.7</v>
      </c>
      <c r="E13" s="97">
        <v>42.5</v>
      </c>
      <c r="F13" s="99">
        <f t="shared" si="0"/>
        <v>1327.2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181</v>
      </c>
      <c r="C14" s="99">
        <v>0</v>
      </c>
      <c r="D14" s="97">
        <v>3556.1</v>
      </c>
      <c r="E14" s="97">
        <v>85.2</v>
      </c>
      <c r="F14" s="99">
        <f t="shared" si="0"/>
        <v>3470.9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182</v>
      </c>
      <c r="C15" s="99">
        <v>0</v>
      </c>
      <c r="D15" s="97">
        <v>5125.3</v>
      </c>
      <c r="E15" s="97">
        <v>85.4</v>
      </c>
      <c r="F15" s="99">
        <f t="shared" si="0"/>
        <v>5039.900000000001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183</v>
      </c>
      <c r="C16" s="99">
        <v>0</v>
      </c>
      <c r="D16" s="97">
        <v>1890</v>
      </c>
      <c r="E16" s="97">
        <v>42.5</v>
      </c>
      <c r="F16" s="99">
        <f t="shared" si="0"/>
        <v>1847.5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184</v>
      </c>
      <c r="C17" s="101">
        <v>0</v>
      </c>
      <c r="D17" s="97">
        <v>2384.8</v>
      </c>
      <c r="E17" s="97">
        <v>85.2</v>
      </c>
      <c r="F17" s="99">
        <f t="shared" si="0"/>
        <v>2299.6000000000004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1" t="s">
        <v>78</v>
      </c>
      <c r="B30" s="171"/>
      <c r="C30" s="101">
        <f>SUM(C6:C29)</f>
        <v>0</v>
      </c>
      <c r="D30" s="101">
        <f>SUM(D6:D29)</f>
        <v>33380.8</v>
      </c>
      <c r="E30" s="101">
        <f>SUM(E6:E29)</f>
        <v>1004.6000000000001</v>
      </c>
      <c r="F30" s="100">
        <f>SUM(F6:F29)</f>
        <v>32376.200000000004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75"/>
      <c r="J1" s="75"/>
      <c r="K1" s="75"/>
    </row>
    <row r="2" spans="1:2" ht="11.25">
      <c r="A2" s="60"/>
      <c r="B2" s="61"/>
    </row>
    <row r="3" spans="1:8" ht="72" customHeight="1">
      <c r="A3" s="172" t="s">
        <v>3</v>
      </c>
      <c r="B3" s="179" t="s">
        <v>102</v>
      </c>
      <c r="C3" s="54" t="s">
        <v>115</v>
      </c>
      <c r="D3" s="48" t="s">
        <v>144</v>
      </c>
      <c r="E3" s="54" t="s">
        <v>24</v>
      </c>
      <c r="F3" s="173" t="s">
        <v>80</v>
      </c>
      <c r="G3" s="173" t="s">
        <v>5</v>
      </c>
      <c r="H3" s="23" t="s">
        <v>6</v>
      </c>
    </row>
    <row r="4" spans="1:8" ht="38.25" customHeight="1">
      <c r="A4" s="180"/>
      <c r="B4" s="179"/>
      <c r="C4" s="72" t="s">
        <v>81</v>
      </c>
      <c r="D4" s="72" t="s">
        <v>76</v>
      </c>
      <c r="E4" s="76" t="s">
        <v>77</v>
      </c>
      <c r="F4" s="175"/>
      <c r="G4" s="175"/>
      <c r="H4" s="77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173</v>
      </c>
      <c r="C6" s="123">
        <v>0</v>
      </c>
      <c r="D6" s="99">
        <v>1727.1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174</v>
      </c>
      <c r="C7" s="118" t="s">
        <v>185</v>
      </c>
      <c r="D7" s="99">
        <v>1174.6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175</v>
      </c>
      <c r="C8" s="119">
        <v>0</v>
      </c>
      <c r="D8" s="101">
        <v>932.9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176</v>
      </c>
      <c r="C9" s="120">
        <v>0</v>
      </c>
      <c r="D9" s="99">
        <v>1269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177</v>
      </c>
      <c r="C10" s="120">
        <v>0</v>
      </c>
      <c r="D10" s="99">
        <v>1829.8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178</v>
      </c>
      <c r="C11" s="120">
        <v>0</v>
      </c>
      <c r="D11" s="99">
        <v>1587.9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179</v>
      </c>
      <c r="C12" s="120">
        <v>0</v>
      </c>
      <c r="D12" s="99">
        <v>1416.3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180</v>
      </c>
      <c r="C13" s="120">
        <v>0</v>
      </c>
      <c r="D13" s="99">
        <v>964.2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181</v>
      </c>
      <c r="C14" s="120">
        <v>0</v>
      </c>
      <c r="D14" s="99">
        <v>2219.1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182</v>
      </c>
      <c r="C15" s="120">
        <v>0</v>
      </c>
      <c r="D15" s="99">
        <v>1578.8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183</v>
      </c>
      <c r="C16" s="120">
        <v>0</v>
      </c>
      <c r="D16" s="99">
        <v>1028.3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184</v>
      </c>
      <c r="C17" s="119">
        <v>0</v>
      </c>
      <c r="D17" s="101">
        <v>1472.5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12.75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2.75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1" t="s">
        <v>78</v>
      </c>
      <c r="B30" s="171"/>
      <c r="C30" s="117">
        <f>SUM(C6:C29)</f>
        <v>0</v>
      </c>
      <c r="D30" s="100">
        <f>SUM(D6:D29)</f>
        <v>17200.5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6" t="s">
        <v>72</v>
      </c>
      <c r="B1" s="176"/>
      <c r="C1" s="176"/>
      <c r="D1" s="176"/>
      <c r="E1" s="176"/>
      <c r="F1" s="176"/>
      <c r="G1" s="176"/>
      <c r="H1" s="176"/>
      <c r="I1" s="71"/>
      <c r="J1" s="71"/>
      <c r="K1" s="71"/>
    </row>
    <row r="2" spans="1:2" ht="11.25">
      <c r="A2" s="60"/>
      <c r="B2" s="61"/>
    </row>
    <row r="3" spans="1:8" ht="78.75" customHeight="1">
      <c r="A3" s="172" t="s">
        <v>73</v>
      </c>
      <c r="B3" s="179" t="s">
        <v>102</v>
      </c>
      <c r="C3" s="54" t="s">
        <v>116</v>
      </c>
      <c r="D3" s="54" t="s">
        <v>117</v>
      </c>
      <c r="E3" s="54" t="s">
        <v>24</v>
      </c>
      <c r="F3" s="173" t="s">
        <v>74</v>
      </c>
      <c r="G3" s="173" t="s">
        <v>5</v>
      </c>
      <c r="H3" s="23" t="s">
        <v>6</v>
      </c>
    </row>
    <row r="4" spans="1:8" ht="45" customHeight="1">
      <c r="A4" s="180"/>
      <c r="B4" s="179"/>
      <c r="C4" s="72" t="s">
        <v>75</v>
      </c>
      <c r="D4" s="72" t="s">
        <v>76</v>
      </c>
      <c r="E4" s="73" t="s">
        <v>77</v>
      </c>
      <c r="F4" s="175"/>
      <c r="G4" s="175"/>
      <c r="H4" s="73" t="s">
        <v>50</v>
      </c>
    </row>
    <row r="5" spans="1:8" ht="17.25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173</v>
      </c>
      <c r="C6" s="99">
        <v>0</v>
      </c>
      <c r="D6" s="100">
        <v>95.8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209</v>
      </c>
      <c r="C7" s="99">
        <v>0</v>
      </c>
      <c r="D7" s="100">
        <v>79.7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175</v>
      </c>
      <c r="C8" s="101">
        <v>0</v>
      </c>
      <c r="D8" s="100">
        <v>46.6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176</v>
      </c>
      <c r="C9" s="99">
        <v>0</v>
      </c>
      <c r="D9" s="100">
        <v>19.3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177</v>
      </c>
      <c r="C10" s="99">
        <v>0</v>
      </c>
      <c r="D10" s="100">
        <v>218.1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178</v>
      </c>
      <c r="C11" s="99">
        <v>0</v>
      </c>
      <c r="D11" s="100">
        <v>64.1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179</v>
      </c>
      <c r="C12" s="99">
        <v>0</v>
      </c>
      <c r="D12" s="100">
        <v>80.4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180</v>
      </c>
      <c r="C13" s="99">
        <v>0</v>
      </c>
      <c r="D13" s="100">
        <v>74.1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181</v>
      </c>
      <c r="C14" s="99">
        <v>0</v>
      </c>
      <c r="D14" s="100">
        <v>306.7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182</v>
      </c>
      <c r="C15" s="99">
        <v>0</v>
      </c>
      <c r="D15" s="100">
        <v>127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183</v>
      </c>
      <c r="C16" s="99">
        <v>0</v>
      </c>
      <c r="D16" s="100">
        <v>118.4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184</v>
      </c>
      <c r="C17" s="101">
        <v>0</v>
      </c>
      <c r="D17" s="100">
        <v>93.6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.75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12.75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1" t="s">
        <v>78</v>
      </c>
      <c r="B30" s="171"/>
      <c r="C30" s="101">
        <f>SUM(C6:C29)</f>
        <v>0</v>
      </c>
      <c r="D30" s="100">
        <f>SUM(D6:D29)</f>
        <v>1323.8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8" sqref="K18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2" t="s">
        <v>3</v>
      </c>
      <c r="B3" s="179" t="s">
        <v>102</v>
      </c>
      <c r="C3" s="36" t="s">
        <v>66</v>
      </c>
      <c r="D3" s="22" t="s">
        <v>145</v>
      </c>
      <c r="E3" s="22" t="s">
        <v>119</v>
      </c>
      <c r="F3" s="26" t="s">
        <v>196</v>
      </c>
      <c r="G3" s="26" t="s">
        <v>197</v>
      </c>
      <c r="H3" s="26" t="s">
        <v>198</v>
      </c>
      <c r="I3" s="54" t="s">
        <v>133</v>
      </c>
      <c r="J3" s="54" t="s">
        <v>24</v>
      </c>
      <c r="K3" s="173" t="s">
        <v>67</v>
      </c>
      <c r="L3" s="173" t="s">
        <v>5</v>
      </c>
      <c r="M3" s="23" t="s">
        <v>6</v>
      </c>
    </row>
    <row r="4" spans="1:13" ht="43.5" customHeight="1">
      <c r="A4" s="172"/>
      <c r="B4" s="17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5"/>
      <c r="L4" s="175"/>
      <c r="M4" s="65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173</v>
      </c>
      <c r="C6" s="168">
        <v>0</v>
      </c>
      <c r="D6" s="130">
        <v>0</v>
      </c>
      <c r="E6" s="113">
        <f aca="true" t="shared" si="0" ref="E6:E17">C6-D6</f>
        <v>0</v>
      </c>
      <c r="F6" s="97">
        <v>2587.9</v>
      </c>
      <c r="G6" s="97">
        <v>85.2</v>
      </c>
      <c r="H6" s="97">
        <v>0</v>
      </c>
      <c r="I6" s="113">
        <f aca="true" t="shared" si="1" ref="I6:I17">F6-G6-H6</f>
        <v>2502.7000000000003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209</v>
      </c>
      <c r="C7" s="168">
        <v>0</v>
      </c>
      <c r="D7" s="97">
        <v>0</v>
      </c>
      <c r="E7" s="113">
        <f t="shared" si="0"/>
        <v>0</v>
      </c>
      <c r="F7" s="97">
        <v>1665</v>
      </c>
      <c r="G7" s="97">
        <v>42.5</v>
      </c>
      <c r="H7" s="97">
        <v>0</v>
      </c>
      <c r="I7" s="113">
        <f t="shared" si="1"/>
        <v>1622.5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175</v>
      </c>
      <c r="C8" s="168">
        <v>0</v>
      </c>
      <c r="D8" s="97">
        <v>0</v>
      </c>
      <c r="E8" s="113">
        <f t="shared" si="0"/>
        <v>0</v>
      </c>
      <c r="F8" s="97">
        <v>1360.8</v>
      </c>
      <c r="G8" s="97">
        <v>42.5</v>
      </c>
      <c r="H8" s="97">
        <v>0</v>
      </c>
      <c r="I8" s="113">
        <f t="shared" si="1"/>
        <v>1318.3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176</v>
      </c>
      <c r="C9" s="168">
        <v>0</v>
      </c>
      <c r="D9" s="97">
        <v>0</v>
      </c>
      <c r="E9" s="113">
        <f t="shared" si="0"/>
        <v>0</v>
      </c>
      <c r="F9" s="97">
        <v>1579.9</v>
      </c>
      <c r="G9" s="97">
        <v>42.5</v>
      </c>
      <c r="H9" s="97">
        <v>0</v>
      </c>
      <c r="I9" s="113">
        <f t="shared" si="1"/>
        <v>1537.4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177</v>
      </c>
      <c r="C10" s="168">
        <v>0</v>
      </c>
      <c r="D10" s="97">
        <v>0</v>
      </c>
      <c r="E10" s="113">
        <f t="shared" si="0"/>
        <v>0</v>
      </c>
      <c r="F10" s="97">
        <v>7340.3</v>
      </c>
      <c r="G10" s="97">
        <v>280.7</v>
      </c>
      <c r="H10" s="97">
        <v>0</v>
      </c>
      <c r="I10" s="113">
        <f t="shared" si="1"/>
        <v>7059.6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178</v>
      </c>
      <c r="C11" s="168">
        <v>0</v>
      </c>
      <c r="D11" s="97">
        <v>0</v>
      </c>
      <c r="E11" s="113">
        <f t="shared" si="0"/>
        <v>0</v>
      </c>
      <c r="F11" s="97">
        <v>2108.8</v>
      </c>
      <c r="G11" s="97">
        <v>85.2</v>
      </c>
      <c r="H11" s="97">
        <v>0</v>
      </c>
      <c r="I11" s="113">
        <f t="shared" si="1"/>
        <v>2023.6000000000001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179</v>
      </c>
      <c r="C12" s="168">
        <v>0</v>
      </c>
      <c r="D12" s="97">
        <v>0</v>
      </c>
      <c r="E12" s="113">
        <f t="shared" si="0"/>
        <v>0</v>
      </c>
      <c r="F12" s="97">
        <v>2201.2</v>
      </c>
      <c r="G12" s="97">
        <v>85.2</v>
      </c>
      <c r="H12" s="97">
        <v>0</v>
      </c>
      <c r="I12" s="113">
        <f t="shared" si="1"/>
        <v>2116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180</v>
      </c>
      <c r="C13" s="168">
        <v>0</v>
      </c>
      <c r="D13" s="97">
        <v>0</v>
      </c>
      <c r="E13" s="113">
        <f t="shared" si="0"/>
        <v>0</v>
      </c>
      <c r="F13" s="97">
        <v>1354.7</v>
      </c>
      <c r="G13" s="97">
        <v>42.5</v>
      </c>
      <c r="H13" s="97">
        <v>0</v>
      </c>
      <c r="I13" s="113">
        <f t="shared" si="1"/>
        <v>1312.2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181</v>
      </c>
      <c r="C14" s="168">
        <v>0</v>
      </c>
      <c r="D14" s="97">
        <v>0</v>
      </c>
      <c r="E14" s="113">
        <f t="shared" si="0"/>
        <v>0</v>
      </c>
      <c r="F14" s="97">
        <v>3531.1</v>
      </c>
      <c r="G14" s="97">
        <v>85.2</v>
      </c>
      <c r="H14" s="97">
        <v>0</v>
      </c>
      <c r="I14" s="113">
        <f t="shared" si="1"/>
        <v>3445.9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182</v>
      </c>
      <c r="C15" s="168">
        <v>0</v>
      </c>
      <c r="D15" s="97">
        <v>0</v>
      </c>
      <c r="E15" s="113">
        <f t="shared" si="0"/>
        <v>0</v>
      </c>
      <c r="F15" s="97">
        <v>5125.3</v>
      </c>
      <c r="G15" s="97">
        <v>85.4</v>
      </c>
      <c r="H15" s="97">
        <v>0</v>
      </c>
      <c r="I15" s="113">
        <f t="shared" si="1"/>
        <v>5039.900000000001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183</v>
      </c>
      <c r="C16" s="168">
        <v>0</v>
      </c>
      <c r="D16" s="97">
        <v>0</v>
      </c>
      <c r="E16" s="113">
        <f t="shared" si="0"/>
        <v>0</v>
      </c>
      <c r="F16" s="97">
        <v>1890</v>
      </c>
      <c r="G16" s="97">
        <v>42.5</v>
      </c>
      <c r="H16" s="97">
        <v>0</v>
      </c>
      <c r="I16" s="113">
        <f t="shared" si="1"/>
        <v>1847.5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184</v>
      </c>
      <c r="C17" s="168">
        <v>0</v>
      </c>
      <c r="D17" s="130">
        <v>0</v>
      </c>
      <c r="E17" s="113">
        <f t="shared" si="0"/>
        <v>0</v>
      </c>
      <c r="F17" s="97">
        <v>2344.8</v>
      </c>
      <c r="G17" s="97">
        <v>85.2</v>
      </c>
      <c r="H17" s="97">
        <v>0</v>
      </c>
      <c r="I17" s="113">
        <f t="shared" si="1"/>
        <v>2259.6000000000004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8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8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8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8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8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8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8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8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8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8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8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8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1" t="s">
        <v>65</v>
      </c>
      <c r="B30" s="171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33089.8</v>
      </c>
      <c r="G30" s="101">
        <f t="shared" si="4"/>
        <v>1004.6000000000001</v>
      </c>
      <c r="H30" s="101">
        <f t="shared" si="4"/>
        <v>0</v>
      </c>
      <c r="I30" s="101">
        <f t="shared" si="4"/>
        <v>32085.200000000004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H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6" t="s">
        <v>120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2" t="s">
        <v>3</v>
      </c>
      <c r="B3" s="179" t="s">
        <v>102</v>
      </c>
      <c r="C3" s="22" t="s">
        <v>121</v>
      </c>
      <c r="D3" s="21"/>
      <c r="E3" s="21"/>
      <c r="F3" s="26" t="s">
        <v>203</v>
      </c>
      <c r="G3" s="26" t="s">
        <v>220</v>
      </c>
      <c r="H3" s="26" t="s">
        <v>198</v>
      </c>
      <c r="I3" s="54" t="s">
        <v>134</v>
      </c>
      <c r="J3" s="54" t="s">
        <v>24</v>
      </c>
      <c r="K3" s="173" t="s">
        <v>15</v>
      </c>
      <c r="L3" s="173" t="s">
        <v>63</v>
      </c>
      <c r="M3" s="6" t="s">
        <v>6</v>
      </c>
    </row>
    <row r="4" spans="1:13" s="10" customFormat="1" ht="56.25" customHeight="1">
      <c r="A4" s="172"/>
      <c r="B4" s="17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5"/>
      <c r="L4" s="175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173</v>
      </c>
      <c r="C6" s="130">
        <v>0</v>
      </c>
      <c r="D6" s="131"/>
      <c r="E6" s="131"/>
      <c r="F6" s="97">
        <v>2587.9</v>
      </c>
      <c r="G6" s="97">
        <v>85.2</v>
      </c>
      <c r="H6" s="97">
        <v>0</v>
      </c>
      <c r="I6" s="97">
        <f aca="true" t="shared" si="0" ref="I6:I17">F6-G6-H6</f>
        <v>2502.7000000000003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207</v>
      </c>
      <c r="C7" s="130">
        <v>0</v>
      </c>
      <c r="D7" s="131"/>
      <c r="E7" s="131"/>
      <c r="F7" s="97">
        <v>1665</v>
      </c>
      <c r="G7" s="97">
        <v>42.5</v>
      </c>
      <c r="H7" s="97">
        <v>0</v>
      </c>
      <c r="I7" s="97">
        <f t="shared" si="0"/>
        <v>1622.5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175</v>
      </c>
      <c r="C8" s="130">
        <v>0</v>
      </c>
      <c r="D8" s="131"/>
      <c r="E8" s="131"/>
      <c r="F8" s="97">
        <v>1360.8</v>
      </c>
      <c r="G8" s="97">
        <v>42.5</v>
      </c>
      <c r="H8" s="97">
        <v>0</v>
      </c>
      <c r="I8" s="97">
        <f t="shared" si="0"/>
        <v>1318.3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176</v>
      </c>
      <c r="C9" s="130">
        <v>0</v>
      </c>
      <c r="D9" s="131"/>
      <c r="E9" s="131"/>
      <c r="F9" s="97">
        <v>1579.9</v>
      </c>
      <c r="G9" s="97">
        <v>42.5</v>
      </c>
      <c r="H9" s="97">
        <v>0</v>
      </c>
      <c r="I9" s="97">
        <f t="shared" si="0"/>
        <v>1537.4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177</v>
      </c>
      <c r="C10" s="130">
        <v>0</v>
      </c>
      <c r="D10" s="131"/>
      <c r="E10" s="131"/>
      <c r="F10" s="97">
        <v>7340.3</v>
      </c>
      <c r="G10" s="97">
        <v>280.7</v>
      </c>
      <c r="H10" s="97">
        <v>0</v>
      </c>
      <c r="I10" s="97">
        <f t="shared" si="0"/>
        <v>7059.6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178</v>
      </c>
      <c r="C11" s="130">
        <v>0</v>
      </c>
      <c r="D11" s="131"/>
      <c r="E11" s="131"/>
      <c r="F11" s="97">
        <v>2108.8</v>
      </c>
      <c r="G11" s="97">
        <v>85.2</v>
      </c>
      <c r="H11" s="97">
        <v>0</v>
      </c>
      <c r="I11" s="97">
        <f t="shared" si="0"/>
        <v>2023.6000000000001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179</v>
      </c>
      <c r="C12" s="130">
        <v>0</v>
      </c>
      <c r="D12" s="131"/>
      <c r="E12" s="131"/>
      <c r="F12" s="97">
        <v>2201.2</v>
      </c>
      <c r="G12" s="97">
        <v>85.2</v>
      </c>
      <c r="H12" s="97">
        <v>0</v>
      </c>
      <c r="I12" s="97">
        <f t="shared" si="0"/>
        <v>2116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8" customHeight="1">
      <c r="A13" s="87">
        <v>8</v>
      </c>
      <c r="B13" s="92" t="s">
        <v>180</v>
      </c>
      <c r="C13" s="130">
        <v>0</v>
      </c>
      <c r="D13" s="131"/>
      <c r="E13" s="131"/>
      <c r="F13" s="97">
        <v>1354.7</v>
      </c>
      <c r="G13" s="97">
        <v>42.5</v>
      </c>
      <c r="H13" s="97">
        <v>0</v>
      </c>
      <c r="I13" s="97">
        <f t="shared" si="0"/>
        <v>1312.2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181</v>
      </c>
      <c r="C14" s="130">
        <v>0</v>
      </c>
      <c r="D14" s="131"/>
      <c r="E14" s="131"/>
      <c r="F14" s="97">
        <v>3531.1</v>
      </c>
      <c r="G14" s="97">
        <v>85.2</v>
      </c>
      <c r="H14" s="97">
        <v>0</v>
      </c>
      <c r="I14" s="97">
        <f t="shared" si="0"/>
        <v>3445.9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182</v>
      </c>
      <c r="C15" s="130">
        <v>0</v>
      </c>
      <c r="D15" s="131"/>
      <c r="E15" s="131"/>
      <c r="F15" s="97">
        <v>5125.3</v>
      </c>
      <c r="G15" s="97">
        <v>85.4</v>
      </c>
      <c r="H15" s="97">
        <v>0</v>
      </c>
      <c r="I15" s="97">
        <f t="shared" si="0"/>
        <v>5039.900000000001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183</v>
      </c>
      <c r="C16" s="130">
        <v>0</v>
      </c>
      <c r="D16" s="131"/>
      <c r="E16" s="131"/>
      <c r="F16" s="97">
        <v>1890</v>
      </c>
      <c r="G16" s="97">
        <v>42.5</v>
      </c>
      <c r="H16" s="97">
        <v>0</v>
      </c>
      <c r="I16" s="97">
        <f t="shared" si="0"/>
        <v>1847.5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184</v>
      </c>
      <c r="C17" s="130">
        <v>0</v>
      </c>
      <c r="D17" s="131"/>
      <c r="E17" s="131"/>
      <c r="F17" s="97">
        <v>2344.8</v>
      </c>
      <c r="G17" s="97">
        <v>85.2</v>
      </c>
      <c r="H17" s="97">
        <v>0</v>
      </c>
      <c r="I17" s="97">
        <f t="shared" si="0"/>
        <v>2259.6000000000004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1" t="s">
        <v>65</v>
      </c>
      <c r="B30" s="171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33089.8</v>
      </c>
      <c r="G30" s="93">
        <f t="shared" si="3"/>
        <v>1004.6000000000001</v>
      </c>
      <c r="H30" s="93">
        <f t="shared" si="3"/>
        <v>0</v>
      </c>
      <c r="I30" s="93">
        <f t="shared" si="3"/>
        <v>32085.200000000004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FO</cp:lastModifiedBy>
  <cp:lastPrinted>2008-05-20T11:34:19Z</cp:lastPrinted>
  <dcterms:created xsi:type="dcterms:W3CDTF">2007-07-17T04:31:37Z</dcterms:created>
  <dcterms:modified xsi:type="dcterms:W3CDTF">2008-06-21T05:15:43Z</dcterms:modified>
  <cp:category/>
  <cp:version/>
  <cp:contentType/>
  <cp:contentStatus/>
</cp:coreProperties>
</file>