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<sst xmlns="http://schemas.openxmlformats.org/spreadsheetml/2006/main" count="601" uniqueCount="229">
  <si>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</si>
  <si>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</si>
  <si>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</si>
  <si>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</si>
  <si>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</si>
  <si>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</si>
  <si>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</si>
  <si>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</si>
  <si>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</si>
  <si>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</si>
  <si>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</si>
  <si>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</si>
  <si>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</si>
  <si>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</si>
  <si>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</si>
  <si>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</si>
  <si>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</si>
  <si>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</si>
  <si>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</si>
  <si>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</si>
  <si>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</si>
  <si>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</si>
  <si>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</si>
  <si>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</si>
  <si>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</si>
  <si>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</si>
  <si>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</si>
  <si>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</si>
  <si>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</si>
  <si>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</si>
  <si>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</si>
  <si>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</si>
  <si>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</si>
  <si>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</si>
  <si>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</si>
  <si>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</si>
  <si>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</si>
  <si>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</si>
  <si>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</si>
  <si>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</si>
  <si>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</si>
  <si>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</si>
  <si>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</si>
  <si>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</si>
  <si>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</si>
  <si>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</si>
  <si>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</si>
  <si>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</si>
  <si>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</si>
  <si>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</si>
  <si>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</si>
  <si>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</si>
  <si>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</si>
  <si>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</si>
  <si>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</si>
  <si>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</si>
  <si>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</si>
  <si>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</si>
  <si>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</si>
  <si>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</si>
  <si>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</si>
  <si>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</si>
  <si>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</si>
  <si>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</si>
  <si>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</si>
  <si>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</si>
  <si>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</si>
  <si>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</si>
  <si>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</si>
  <si>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</si>
  <si>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</si>
  <si>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</si>
  <si>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</si>
  <si>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</si>
  <si>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</si>
  <si>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</si>
  <si>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</si>
  <si>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</si>
  <si>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</si>
  <si>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</si>
  <si>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</si>
  <si>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</si>
  <si>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</si>
  <si>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</si>
  <si>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</si>
  <si>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</si>
  <si>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</si>
  <si>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</si>
  <si>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</si>
  <si>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</si>
  <si>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</si>
  <si>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</si>
  <si>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</si>
  <si>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</si>
  <si>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</si>
  <si>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</si>
  <si>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</si>
  <si>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</si>
  <si>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</si>
  <si>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</si>
  <si>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</si>
  <si>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</si>
  <si>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</si>
  <si>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</si>
  <si>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</si>
  <si>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</si>
  <si>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</si>
  <si>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</si>
  <si>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</si>
  <si>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</si>
  <si>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</si>
  <si>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</si>
  <si>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</si>
  <si>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</si>
  <si>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</si>
  <si>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</si>
  <si>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</si>
  <si>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</si>
  <si>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</si>
  <si>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</si>
  <si>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</si>
  <si>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</si>
  <si>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</si>
  <si>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</si>
  <si>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</si>
  <si>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</si>
  <si>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</si>
  <si>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</si>
  <si>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</si>
  <si>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</si>
  <si>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</si>
  <si>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</si>
  <si>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</si>
  <si>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</si>
  <si>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</si>
  <si>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</si>
  <si>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</si>
  <si>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</si>
  <si>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</si>
  <si>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</si>
  <si>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</si>
  <si>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</si>
  <si>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</si>
  <si>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</si>
  <si>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</si>
  <si>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</si>
  <si>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</si>
  <si>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</si>
  <si>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</si>
  <si>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</si>
  <si>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</si>
  <si>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</si>
  <si>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</si>
  <si>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</si>
  <si>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</si>
  <si>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</si>
  <si>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</si>
  <si>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</si>
  <si>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</si>
  <si>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</si>
  <si>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</si>
  <si>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</si>
  <si>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</si>
  <si>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</si>
  <si>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</si>
  <si>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</si>
  <si>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</si>
  <si>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</si>
  <si>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</si>
  <si>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</si>
  <si>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</si>
  <si>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</si>
  <si>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</si>
  <si>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</si>
  <si>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</si>
  <si>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</si>
  <si>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</si>
  <si>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</si>
  <si>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</si>
  <si>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</si>
  <si>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</si>
  <si>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</si>
  <si>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</si>
  <si>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</si>
  <si>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</si>
  <si>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</si>
  <si>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</si>
  <si>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</si>
  <si>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</si>
  <si>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</si>
  <si>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</si>
  <si>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</si>
  <si>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</si>
  <si>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</si>
  <si>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</si>
  <si>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</si>
  <si>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</si>
  <si>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</si>
  <si>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</si>
  <si>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</si>
  <si>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</si>
  <si>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</si>
  <si>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</si>
  <si>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</si>
  <si>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Кредиторская задолженность на 01.01.2009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</si>
  <si>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</si>
  <si>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</si>
  <si>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</si>
  <si>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</si>
  <si>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</si>
  <si>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</si>
  <si>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</si>
  <si>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</si>
  <si>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налоговых и неналоговых доходов в бюджеты поселений 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</si>
  <si>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</si>
  <si>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</si>
  <si>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</si>
  <si>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Прогноз поступления доходов в бюджет поселений  на 2009 год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</si>
  <si>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</si>
  <si>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</si>
  <si>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</si>
  <si>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</si>
  <si>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</si>
  <si>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</si>
  <si>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доходов в бюджет  поселений  на 2009 год</t>
  </si>
  <si>
    <t>Недоимка по местным налогам на 01.07.2009</t>
  </si>
  <si>
    <t xml:space="preserve"> Результаты оценки качества управления финансами и платежеспособности поселений Козловского  района   по состоянию на 01.10.2009 г. </t>
  </si>
  <si>
    <t>Кредиторская задолженность на 01.10.2009</t>
  </si>
  <si>
    <t>Недоимка по местным налогам на 01.10.2009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</si>
</sst>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0.519</c:v>
                </c:pt>
                <c:pt idx="1">
                  <c:v>0</c:v>
                </c:pt>
                <c:pt idx="2">
                  <c:v>0.552</c:v>
                </c:pt>
                <c:pt idx="3">
                  <c:v>0.423</c:v>
                </c:pt>
                <c:pt idx="4">
                  <c:v>0.479</c:v>
                </c:pt>
                <c:pt idx="5">
                  <c:v>0.102</c:v>
                </c:pt>
                <c:pt idx="6">
                  <c:v>1.205</c:v>
                </c:pt>
                <c:pt idx="7">
                  <c:v>0.249</c:v>
                </c:pt>
                <c:pt idx="8">
                  <c:v>0.563</c:v>
                </c:pt>
                <c:pt idx="9">
                  <c:v>0.128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0.75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0.456</c:v>
                </c:pt>
                <c:pt idx="3">
                  <c:v>0</c:v>
                </c:pt>
                <c:pt idx="4">
                  <c:v>0.168</c:v>
                </c:pt>
                <c:pt idx="5">
                  <c:v>0</c:v>
                </c:pt>
                <c:pt idx="6">
                  <c:v>0</c:v>
                </c:pt>
                <c:pt idx="7">
                  <c:v>0.36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</c:v>
                </c:pt>
                <c:pt idx="7">
                  <c:v>0</c:v>
                </c:pt>
                <c:pt idx="8">
                  <c:v>0.408</c:v>
                </c:pt>
                <c:pt idx="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9.369</c:v>
                </c:pt>
                <c:pt idx="1">
                  <c:v>8.85</c:v>
                </c:pt>
                <c:pt idx="2">
                  <c:v>10.608</c:v>
                </c:pt>
                <c:pt idx="3">
                  <c:v>9.273</c:v>
                </c:pt>
                <c:pt idx="4">
                  <c:v>9.497</c:v>
                </c:pt>
                <c:pt idx="5">
                  <c:v>9.702</c:v>
                </c:pt>
                <c:pt idx="6">
                  <c:v>11.333</c:v>
                </c:pt>
                <c:pt idx="7">
                  <c:v>9.459</c:v>
                </c:pt>
                <c:pt idx="8">
                  <c:v>10.571</c:v>
                </c:pt>
                <c:pt idx="9">
                  <c:v>8.978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8910115"/>
        <c:axId val="36413132"/>
      </c:barChart>
      <c:catAx>
        <c:axId val="48910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13132"/>
        <c:crosses val="autoZero"/>
        <c:auto val="1"/>
        <c:lblOffset val="100"/>
        <c:noMultiLvlLbl val="0"/>
      </c:catAx>
      <c:valAx>
        <c:axId val="36413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10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" sqref="R16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5" t="s">
        <v>226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3">
        <v>0</v>
      </c>
      <c r="D6" s="194">
        <v>0</v>
      </c>
      <c r="E6" s="194">
        <v>0.519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</v>
      </c>
      <c r="O6" s="194">
        <v>0.75</v>
      </c>
      <c r="P6" s="194">
        <v>0.75</v>
      </c>
      <c r="Q6" s="194">
        <v>0</v>
      </c>
      <c r="R6" s="194">
        <v>0</v>
      </c>
      <c r="S6" s="194">
        <f aca="true" t="shared" si="0" ref="S6:S29">SUM(C6:R6)</f>
        <v>9.369</v>
      </c>
    </row>
    <row r="7" spans="1:19" ht="12.75">
      <c r="A7" s="192">
        <v>2</v>
      </c>
      <c r="B7" s="30" t="s">
        <v>173</v>
      </c>
      <c r="C7" s="193">
        <v>0</v>
      </c>
      <c r="D7" s="194">
        <v>0</v>
      </c>
      <c r="E7" s="194">
        <v>0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0.75</v>
      </c>
      <c r="N7" s="194">
        <v>0</v>
      </c>
      <c r="O7" s="194">
        <v>0.75</v>
      </c>
      <c r="P7" s="194">
        <v>0.75</v>
      </c>
      <c r="Q7" s="194">
        <v>0</v>
      </c>
      <c r="R7" s="194">
        <v>0</v>
      </c>
      <c r="S7" s="194">
        <f t="shared" si="0"/>
        <v>8.85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0.552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0.456</v>
      </c>
      <c r="R8" s="194">
        <v>0</v>
      </c>
      <c r="S8" s="194">
        <f t="shared" si="0"/>
        <v>10.608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0.423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</v>
      </c>
      <c r="O9" s="194">
        <v>0.75</v>
      </c>
      <c r="P9" s="194">
        <v>0.75</v>
      </c>
      <c r="Q9" s="194">
        <v>0</v>
      </c>
      <c r="R9" s="194">
        <v>0</v>
      </c>
      <c r="S9" s="194">
        <f t="shared" si="0"/>
        <v>9.273</v>
      </c>
    </row>
    <row r="10" spans="1:19" ht="22.5">
      <c r="A10" s="192">
        <v>5</v>
      </c>
      <c r="B10" s="30" t="s">
        <v>177</v>
      </c>
      <c r="C10" s="193">
        <v>0</v>
      </c>
      <c r="D10" s="194">
        <v>0</v>
      </c>
      <c r="E10" s="194">
        <v>0.479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</v>
      </c>
      <c r="O10" s="194">
        <v>0.75</v>
      </c>
      <c r="P10" s="194">
        <v>0.75</v>
      </c>
      <c r="Q10" s="194">
        <v>0.168</v>
      </c>
      <c r="R10" s="194">
        <v>0</v>
      </c>
      <c r="S10" s="194">
        <f t="shared" si="0"/>
        <v>9.497</v>
      </c>
    </row>
    <row r="11" spans="1:19" ht="12.75">
      <c r="A11" s="192">
        <v>6</v>
      </c>
      <c r="B11" s="30" t="s">
        <v>178</v>
      </c>
      <c r="C11" s="193">
        <v>0</v>
      </c>
      <c r="D11" s="194">
        <v>0</v>
      </c>
      <c r="E11" s="194">
        <v>0.102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0.75</v>
      </c>
      <c r="N11" s="194">
        <v>0.75</v>
      </c>
      <c r="O11" s="194">
        <v>0.75</v>
      </c>
      <c r="P11" s="194">
        <v>0.75</v>
      </c>
      <c r="Q11" s="194">
        <v>0</v>
      </c>
      <c r="R11" s="194">
        <v>0</v>
      </c>
      <c r="S11" s="194">
        <f t="shared" si="0"/>
        <v>9.702</v>
      </c>
    </row>
    <row r="12" spans="1:19" ht="12.75">
      <c r="A12" s="192">
        <v>7</v>
      </c>
      <c r="B12" s="30" t="s">
        <v>195</v>
      </c>
      <c r="C12" s="193">
        <v>0.185</v>
      </c>
      <c r="D12" s="194">
        <v>0.013</v>
      </c>
      <c r="E12" s="194">
        <v>1.205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0.75</v>
      </c>
      <c r="N12" s="194">
        <v>0.75</v>
      </c>
      <c r="O12" s="194">
        <v>0.75</v>
      </c>
      <c r="P12" s="194">
        <v>0.75</v>
      </c>
      <c r="Q12" s="194">
        <v>0</v>
      </c>
      <c r="R12" s="194">
        <v>0.33</v>
      </c>
      <c r="S12" s="194">
        <f t="shared" si="0"/>
        <v>11.333</v>
      </c>
    </row>
    <row r="13" spans="1:19" ht="22.5">
      <c r="A13" s="192">
        <v>8</v>
      </c>
      <c r="B13" s="30" t="s">
        <v>180</v>
      </c>
      <c r="C13" s="193">
        <v>0</v>
      </c>
      <c r="D13" s="194">
        <v>0</v>
      </c>
      <c r="E13" s="194">
        <v>0.249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</v>
      </c>
      <c r="O13" s="194">
        <v>0.75</v>
      </c>
      <c r="P13" s="194">
        <v>0.75</v>
      </c>
      <c r="Q13" s="194">
        <v>0.36</v>
      </c>
      <c r="R13" s="194">
        <v>0</v>
      </c>
      <c r="S13" s="194">
        <f t="shared" si="0"/>
        <v>9.459</v>
      </c>
    </row>
    <row r="14" spans="1:19" ht="22.5">
      <c r="A14" s="192">
        <v>9</v>
      </c>
      <c r="B14" s="30" t="s">
        <v>196</v>
      </c>
      <c r="C14" s="193">
        <v>0</v>
      </c>
      <c r="D14" s="194">
        <v>0</v>
      </c>
      <c r="E14" s="194">
        <v>0.563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</v>
      </c>
      <c r="R14" s="194">
        <v>0.408</v>
      </c>
      <c r="S14" s="194">
        <f t="shared" si="0"/>
        <v>10.571</v>
      </c>
    </row>
    <row r="15" spans="1:19" ht="22.5">
      <c r="A15" s="192">
        <v>10</v>
      </c>
      <c r="B15" s="30" t="s">
        <v>182</v>
      </c>
      <c r="C15" s="193">
        <v>0</v>
      </c>
      <c r="D15" s="194">
        <v>0</v>
      </c>
      <c r="E15" s="194">
        <v>0.128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0.75</v>
      </c>
      <c r="N15" s="194">
        <v>0</v>
      </c>
      <c r="O15" s="194">
        <v>0.75</v>
      </c>
      <c r="P15" s="194">
        <v>0.75</v>
      </c>
      <c r="Q15" s="194">
        <v>0</v>
      </c>
      <c r="R15" s="194">
        <v>0</v>
      </c>
      <c r="S15" s="194">
        <f t="shared" si="0"/>
        <v>8.978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D16" sqref="D1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6" t="s">
        <v>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204" t="s">
        <v>3</v>
      </c>
      <c r="B3" s="202" t="s">
        <v>102</v>
      </c>
      <c r="C3" s="28" t="s">
        <v>123</v>
      </c>
      <c r="D3" s="36" t="s">
        <v>217</v>
      </c>
      <c r="E3" s="36" t="s">
        <v>221</v>
      </c>
      <c r="F3" s="36" t="s">
        <v>222</v>
      </c>
      <c r="G3" s="100" t="s">
        <v>134</v>
      </c>
      <c r="H3" s="5" t="s">
        <v>24</v>
      </c>
      <c r="I3" s="196" t="s">
        <v>4</v>
      </c>
      <c r="J3" s="196" t="s">
        <v>5</v>
      </c>
      <c r="K3" s="5" t="s">
        <v>6</v>
      </c>
    </row>
    <row r="4" spans="1:11" s="10" customFormat="1" ht="37.5" customHeight="1">
      <c r="A4" s="204"/>
      <c r="B4" s="202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97"/>
      <c r="J4" s="197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3435</v>
      </c>
      <c r="E6" s="13">
        <v>35.1</v>
      </c>
      <c r="F6" s="54">
        <v>473</v>
      </c>
      <c r="G6" s="13">
        <f>D6-E6-F6</f>
        <v>2926.9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2302.3</v>
      </c>
      <c r="E7" s="13">
        <v>35.1</v>
      </c>
      <c r="F7" s="54">
        <v>449.1</v>
      </c>
      <c r="G7" s="13">
        <f aca="true" t="shared" si="2" ref="G7:G23">D7-E7-F7</f>
        <v>1818.1000000000004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3199.2</v>
      </c>
      <c r="E8" s="13">
        <v>35.1</v>
      </c>
      <c r="F8" s="54">
        <v>1198.9</v>
      </c>
      <c r="G8" s="13">
        <f t="shared" si="2"/>
        <v>1965.1999999999998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3445.9</v>
      </c>
      <c r="E9" s="13">
        <v>35.1</v>
      </c>
      <c r="F9" s="54">
        <v>1242.5</v>
      </c>
      <c r="G9" s="13">
        <f t="shared" si="2"/>
        <v>2168.3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5431.2</v>
      </c>
      <c r="E10" s="13">
        <v>116.9</v>
      </c>
      <c r="F10" s="54">
        <v>1167.1</v>
      </c>
      <c r="G10" s="13">
        <f t="shared" si="2"/>
        <v>4147.200000000001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2162.1</v>
      </c>
      <c r="E11" s="13">
        <v>35.1</v>
      </c>
      <c r="F11" s="54">
        <v>243</v>
      </c>
      <c r="G11" s="13">
        <f t="shared" si="2"/>
        <v>1884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19209.6</v>
      </c>
      <c r="E12" s="13">
        <v>977.4</v>
      </c>
      <c r="F12" s="54">
        <v>1383.8</v>
      </c>
      <c r="G12" s="13">
        <f t="shared" si="2"/>
        <v>16848.399999999998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6070.1</v>
      </c>
      <c r="E13" s="13">
        <v>35.1</v>
      </c>
      <c r="F13" s="54">
        <v>3661.1</v>
      </c>
      <c r="G13" s="13">
        <f t="shared" si="2"/>
        <v>2373.9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5830.8</v>
      </c>
      <c r="E14" s="13">
        <v>859.2</v>
      </c>
      <c r="F14" s="54">
        <v>1001.3</v>
      </c>
      <c r="G14" s="13">
        <f t="shared" si="2"/>
        <v>3970.3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2006.1</v>
      </c>
      <c r="E15" s="13">
        <v>35</v>
      </c>
      <c r="F15" s="54">
        <v>156.6</v>
      </c>
      <c r="G15" s="13">
        <f t="shared" si="2"/>
        <v>1814.5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202" t="s">
        <v>39</v>
      </c>
      <c r="B24" s="203"/>
      <c r="C24" s="19">
        <f>SUM(C6:C23)</f>
        <v>0</v>
      </c>
      <c r="D24" s="19">
        <f>SUM(D6:D23)</f>
        <v>53092.299999999996</v>
      </c>
      <c r="E24" s="56">
        <f>SUM(E6:E23)</f>
        <v>2199.1</v>
      </c>
      <c r="F24" s="19">
        <f>SUM(F6:F23)</f>
        <v>10976.4</v>
      </c>
      <c r="G24" s="52">
        <f>SUM(G6:G23)</f>
        <v>39916.8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E1">
      <selection activeCell="E16" sqref="E1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6" t="s">
        <v>147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04" t="s">
        <v>9</v>
      </c>
      <c r="B3" s="202" t="s">
        <v>102</v>
      </c>
      <c r="C3" s="28" t="s">
        <v>124</v>
      </c>
      <c r="D3" s="36" t="s">
        <v>213</v>
      </c>
      <c r="E3" s="36" t="s">
        <v>220</v>
      </c>
      <c r="F3" s="29" t="s">
        <v>125</v>
      </c>
      <c r="G3" s="5" t="s">
        <v>24</v>
      </c>
      <c r="H3" s="196" t="s">
        <v>4</v>
      </c>
      <c r="I3" s="196" t="s">
        <v>5</v>
      </c>
      <c r="J3" s="6" t="s">
        <v>6</v>
      </c>
    </row>
    <row r="4" spans="1:10" s="10" customFormat="1" ht="42.75" customHeight="1">
      <c r="A4" s="204"/>
      <c r="B4" s="202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97"/>
      <c r="I4" s="197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633.5</v>
      </c>
      <c r="E6" s="53">
        <v>4</v>
      </c>
      <c r="F6" s="13">
        <f>D6+E6</f>
        <v>637.5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124.9</v>
      </c>
      <c r="E7" s="54">
        <v>4</v>
      </c>
      <c r="F7" s="13">
        <f aca="true" t="shared" si="1" ref="F7:F29">D7+E7</f>
        <v>128.9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175</v>
      </c>
      <c r="E8" s="54">
        <v>52.5</v>
      </c>
      <c r="F8" s="13">
        <f t="shared" si="1"/>
        <v>227.5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246</v>
      </c>
      <c r="E9" s="54">
        <v>36</v>
      </c>
      <c r="F9" s="13">
        <f t="shared" si="1"/>
        <v>282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196.5</v>
      </c>
      <c r="E10" s="54">
        <v>26.5</v>
      </c>
      <c r="F10" s="13">
        <f t="shared" si="1"/>
        <v>223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118</v>
      </c>
      <c r="E11" s="54">
        <v>4</v>
      </c>
      <c r="F11" s="13">
        <f t="shared" si="1"/>
        <v>122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10671.6</v>
      </c>
      <c r="E12" s="54">
        <v>128.5</v>
      </c>
      <c r="F12" s="13">
        <f t="shared" si="1"/>
        <v>10800.1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152.7</v>
      </c>
      <c r="E13" s="54">
        <v>56.5</v>
      </c>
      <c r="F13" s="13">
        <f t="shared" si="1"/>
        <v>209.2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2102.8</v>
      </c>
      <c r="E14" s="54">
        <v>26</v>
      </c>
      <c r="F14" s="13">
        <f t="shared" si="1"/>
        <v>2128.8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278.1</v>
      </c>
      <c r="E15" s="54">
        <v>3</v>
      </c>
      <c r="F15" s="13">
        <f t="shared" si="1"/>
        <v>281.1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2" t="s">
        <v>39</v>
      </c>
      <c r="B30" s="203"/>
      <c r="C30" s="19">
        <f>SUM(C6:C29)</f>
        <v>0</v>
      </c>
      <c r="D30" s="19">
        <f>SUM(D6:D29)</f>
        <v>14699.1</v>
      </c>
      <c r="E30" s="19">
        <f>SUM(E6:E29)</f>
        <v>341</v>
      </c>
      <c r="F30" s="19">
        <f>SUM(F6:F29)</f>
        <v>15040.1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M3">
      <selection activeCell="O16" sqref="O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7" t="s">
        <v>148</v>
      </c>
      <c r="D2" s="207"/>
      <c r="E2" s="207"/>
      <c r="F2" s="207"/>
      <c r="G2" s="207"/>
      <c r="H2" s="207"/>
      <c r="I2" s="207"/>
      <c r="J2" s="207"/>
      <c r="K2" s="207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204" t="s">
        <v>9</v>
      </c>
      <c r="B4" s="202" t="s">
        <v>102</v>
      </c>
      <c r="C4" s="5" t="s">
        <v>204</v>
      </c>
      <c r="D4" s="5" t="s">
        <v>227</v>
      </c>
      <c r="E4" s="36" t="s">
        <v>31</v>
      </c>
      <c r="F4" s="36" t="s">
        <v>202</v>
      </c>
      <c r="G4" s="36" t="s">
        <v>205</v>
      </c>
      <c r="H4" s="83" t="s">
        <v>135</v>
      </c>
      <c r="I4" s="36" t="s">
        <v>214</v>
      </c>
      <c r="J4" s="36" t="s">
        <v>216</v>
      </c>
      <c r="K4" s="5" t="s">
        <v>215</v>
      </c>
      <c r="L4" s="6" t="s">
        <v>136</v>
      </c>
      <c r="M4" s="36" t="s">
        <v>217</v>
      </c>
      <c r="N4" s="36" t="s">
        <v>218</v>
      </c>
      <c r="O4" s="36" t="s">
        <v>219</v>
      </c>
      <c r="P4" s="29" t="s">
        <v>149</v>
      </c>
      <c r="Q4" s="5" t="s">
        <v>60</v>
      </c>
      <c r="R4" s="196" t="s">
        <v>4</v>
      </c>
      <c r="S4" s="196" t="s">
        <v>10</v>
      </c>
      <c r="T4" s="6" t="s">
        <v>6</v>
      </c>
    </row>
    <row r="5" spans="1:20" s="10" customFormat="1" ht="45.75" customHeight="1">
      <c r="A5" s="204"/>
      <c r="B5" s="202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97"/>
      <c r="S5" s="197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3651.4</v>
      </c>
      <c r="G7" s="33">
        <v>508.1</v>
      </c>
      <c r="H7" s="85">
        <f>F7-G7</f>
        <v>3143.3</v>
      </c>
      <c r="I7" s="33">
        <v>25.4</v>
      </c>
      <c r="J7" s="33">
        <v>0</v>
      </c>
      <c r="K7" s="33">
        <f>I7-J7</f>
        <v>25.4</v>
      </c>
      <c r="L7" s="12">
        <f aca="true" t="shared" si="0" ref="L7:L16">F7-G7-K7</f>
        <v>3117.9</v>
      </c>
      <c r="M7" s="54">
        <v>3435</v>
      </c>
      <c r="N7" s="13">
        <v>35.1</v>
      </c>
      <c r="O7" s="54">
        <v>473</v>
      </c>
      <c r="P7" s="13">
        <f>M7-N7-O7</f>
        <v>2926.9</v>
      </c>
      <c r="Q7" s="17">
        <f>L7/P7*100</f>
        <v>106.52567562950561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2517.9</v>
      </c>
      <c r="G8" s="33">
        <v>484.2</v>
      </c>
      <c r="H8" s="85">
        <f aca="true" t="shared" si="3" ref="H8:H30">F8-G8</f>
        <v>2033.7</v>
      </c>
      <c r="I8" s="33">
        <v>53.2</v>
      </c>
      <c r="J8" s="33">
        <v>0</v>
      </c>
      <c r="K8" s="33">
        <f aca="true" t="shared" si="4" ref="K8:K30">I8-J8</f>
        <v>53.2</v>
      </c>
      <c r="L8" s="12">
        <f t="shared" si="0"/>
        <v>1980.5</v>
      </c>
      <c r="M8" s="54">
        <v>2302.3</v>
      </c>
      <c r="N8" s="13">
        <v>35.1</v>
      </c>
      <c r="O8" s="54">
        <v>449.1</v>
      </c>
      <c r="P8" s="13">
        <f aca="true" t="shared" si="5" ref="P8:P30">M8-N8-O8</f>
        <v>1818.1000000000004</v>
      </c>
      <c r="Q8" s="17">
        <f aca="true" t="shared" si="6" ref="Q8:Q30">L8/P8*100</f>
        <v>108.9324019580881</v>
      </c>
      <c r="R8" s="1">
        <v>1</v>
      </c>
      <c r="S8" s="14">
        <v>0.75</v>
      </c>
      <c r="T8" s="14">
        <f t="shared" si="1"/>
        <v>0.75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3260</v>
      </c>
      <c r="G9" s="33">
        <v>1234</v>
      </c>
      <c r="H9" s="85">
        <f t="shared" si="3"/>
        <v>2026</v>
      </c>
      <c r="I9" s="33">
        <v>264.5</v>
      </c>
      <c r="J9" s="33">
        <v>210</v>
      </c>
      <c r="K9" s="33">
        <f t="shared" si="4"/>
        <v>54.5</v>
      </c>
      <c r="L9" s="12">
        <f t="shared" si="0"/>
        <v>1971.5</v>
      </c>
      <c r="M9" s="54">
        <v>3199.2</v>
      </c>
      <c r="N9" s="13">
        <v>35.1</v>
      </c>
      <c r="O9" s="54">
        <v>1198.9</v>
      </c>
      <c r="P9" s="13">
        <f t="shared" si="5"/>
        <v>1965.1999999999998</v>
      </c>
      <c r="Q9" s="17">
        <f t="shared" si="6"/>
        <v>100.3205780582129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3604.2</v>
      </c>
      <c r="G10" s="33">
        <v>1247.8</v>
      </c>
      <c r="H10" s="85">
        <f t="shared" si="3"/>
        <v>2356.3999999999996</v>
      </c>
      <c r="I10" s="33">
        <v>22.4</v>
      </c>
      <c r="J10" s="33">
        <v>0</v>
      </c>
      <c r="K10" s="33">
        <f t="shared" si="4"/>
        <v>22.4</v>
      </c>
      <c r="L10" s="12">
        <f t="shared" si="0"/>
        <v>2333.9999999999995</v>
      </c>
      <c r="M10" s="54">
        <v>3445.9</v>
      </c>
      <c r="N10" s="13">
        <v>35.1</v>
      </c>
      <c r="O10" s="54">
        <v>1242.5</v>
      </c>
      <c r="P10" s="13">
        <f t="shared" si="5"/>
        <v>2168.3</v>
      </c>
      <c r="Q10" s="17">
        <f t="shared" si="6"/>
        <v>107.64193146704788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5691.2</v>
      </c>
      <c r="G11" s="33">
        <v>1364.5</v>
      </c>
      <c r="H11" s="85">
        <f t="shared" si="3"/>
        <v>4326.7</v>
      </c>
      <c r="I11" s="33">
        <v>110.5</v>
      </c>
      <c r="J11" s="33">
        <v>0</v>
      </c>
      <c r="K11" s="33">
        <f t="shared" si="4"/>
        <v>110.5</v>
      </c>
      <c r="L11" s="12">
        <f t="shared" si="0"/>
        <v>4216.2</v>
      </c>
      <c r="M11" s="54">
        <v>5431.2</v>
      </c>
      <c r="N11" s="13">
        <v>116.9</v>
      </c>
      <c r="O11" s="54">
        <v>1167.1</v>
      </c>
      <c r="P11" s="13">
        <f t="shared" si="5"/>
        <v>4147.200000000001</v>
      </c>
      <c r="Q11" s="17">
        <f t="shared" si="6"/>
        <v>101.66377314814812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2261</v>
      </c>
      <c r="G12" s="33">
        <v>278.1</v>
      </c>
      <c r="H12" s="85">
        <f t="shared" si="3"/>
        <v>1982.9</v>
      </c>
      <c r="I12" s="33">
        <v>17</v>
      </c>
      <c r="J12" s="33">
        <v>0</v>
      </c>
      <c r="K12" s="33">
        <f t="shared" si="4"/>
        <v>17</v>
      </c>
      <c r="L12" s="12">
        <f t="shared" si="0"/>
        <v>1965.9</v>
      </c>
      <c r="M12" s="54">
        <v>2162.1</v>
      </c>
      <c r="N12" s="13">
        <v>35.1</v>
      </c>
      <c r="O12" s="54">
        <v>243</v>
      </c>
      <c r="P12" s="13">
        <f t="shared" si="5"/>
        <v>1884</v>
      </c>
      <c r="Q12" s="17">
        <f t="shared" si="6"/>
        <v>104.34713375796179</v>
      </c>
      <c r="R12" s="1">
        <v>1</v>
      </c>
      <c r="S12" s="14">
        <v>0.75</v>
      </c>
      <c r="T12" s="14">
        <f t="shared" si="1"/>
        <v>0.75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21404.1</v>
      </c>
      <c r="G13" s="33">
        <v>2310.5</v>
      </c>
      <c r="H13" s="85">
        <f t="shared" si="3"/>
        <v>19093.6</v>
      </c>
      <c r="I13" s="33">
        <v>1824.3</v>
      </c>
      <c r="J13" s="33">
        <v>819.8</v>
      </c>
      <c r="K13" s="33">
        <f t="shared" si="4"/>
        <v>1004.5</v>
      </c>
      <c r="L13" s="12">
        <f t="shared" si="0"/>
        <v>18089.1</v>
      </c>
      <c r="M13" s="54">
        <v>19209.6</v>
      </c>
      <c r="N13" s="13">
        <v>977.4</v>
      </c>
      <c r="O13" s="54">
        <v>1383.8</v>
      </c>
      <c r="P13" s="13">
        <f t="shared" si="5"/>
        <v>16848.399999999998</v>
      </c>
      <c r="Q13" s="17">
        <f t="shared" si="6"/>
        <v>107.3639039908834</v>
      </c>
      <c r="R13" s="1">
        <v>1</v>
      </c>
      <c r="S13" s="14">
        <v>0.75</v>
      </c>
      <c r="T13" s="14">
        <f t="shared" si="1"/>
        <v>0.75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6154.2</v>
      </c>
      <c r="G14" s="33">
        <v>3696.2</v>
      </c>
      <c r="H14" s="85">
        <f t="shared" si="3"/>
        <v>2458</v>
      </c>
      <c r="I14" s="33">
        <v>3</v>
      </c>
      <c r="J14" s="33">
        <v>0</v>
      </c>
      <c r="K14" s="33">
        <f t="shared" si="4"/>
        <v>3</v>
      </c>
      <c r="L14" s="12">
        <f t="shared" si="0"/>
        <v>2455</v>
      </c>
      <c r="M14" s="54">
        <v>6070.1</v>
      </c>
      <c r="N14" s="13">
        <v>35.1</v>
      </c>
      <c r="O14" s="54">
        <v>3661.1</v>
      </c>
      <c r="P14" s="13">
        <f t="shared" si="5"/>
        <v>2373.9</v>
      </c>
      <c r="Q14" s="17">
        <f t="shared" si="6"/>
        <v>103.41631913728465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6058</v>
      </c>
      <c r="G15" s="33">
        <v>1860.5</v>
      </c>
      <c r="H15" s="85">
        <f t="shared" si="3"/>
        <v>4197.5</v>
      </c>
      <c r="I15" s="33">
        <v>767.3</v>
      </c>
      <c r="J15" s="33">
        <v>742.3</v>
      </c>
      <c r="K15" s="33">
        <f t="shared" si="4"/>
        <v>25</v>
      </c>
      <c r="L15" s="12">
        <f t="shared" si="0"/>
        <v>4172.5</v>
      </c>
      <c r="M15" s="54">
        <v>5830.8</v>
      </c>
      <c r="N15" s="13">
        <v>859.2</v>
      </c>
      <c r="O15" s="54">
        <v>1001.3</v>
      </c>
      <c r="P15" s="13">
        <f t="shared" si="5"/>
        <v>3970.3</v>
      </c>
      <c r="Q15" s="17">
        <f t="shared" si="6"/>
        <v>105.09281414502682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2144.6</v>
      </c>
      <c r="G16" s="33">
        <v>191.6</v>
      </c>
      <c r="H16" s="85">
        <f t="shared" si="3"/>
        <v>1953</v>
      </c>
      <c r="I16" s="33">
        <v>51</v>
      </c>
      <c r="J16" s="33">
        <v>0</v>
      </c>
      <c r="K16" s="33">
        <f t="shared" si="4"/>
        <v>51</v>
      </c>
      <c r="L16" s="12">
        <f t="shared" si="0"/>
        <v>1902</v>
      </c>
      <c r="M16" s="54">
        <v>2006.1</v>
      </c>
      <c r="N16" s="13">
        <v>35</v>
      </c>
      <c r="O16" s="54">
        <v>156.6</v>
      </c>
      <c r="P16" s="13">
        <f t="shared" si="5"/>
        <v>1814.5</v>
      </c>
      <c r="Q16" s="17">
        <f t="shared" si="6"/>
        <v>104.82226508680077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2" t="s">
        <v>39</v>
      </c>
      <c r="B31" s="203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56746.6</v>
      </c>
      <c r="G31" s="30">
        <f t="shared" si="8"/>
        <v>13175.500000000002</v>
      </c>
      <c r="H31" s="86">
        <f t="shared" si="8"/>
        <v>43571.1</v>
      </c>
      <c r="I31" s="30">
        <f t="shared" si="8"/>
        <v>3138.6000000000004</v>
      </c>
      <c r="J31" s="30">
        <f t="shared" si="8"/>
        <v>1772.1</v>
      </c>
      <c r="K31" s="30">
        <f t="shared" si="8"/>
        <v>1366.5</v>
      </c>
      <c r="L31" s="19">
        <f t="shared" si="8"/>
        <v>42204.6</v>
      </c>
      <c r="M31" s="19">
        <f t="shared" si="8"/>
        <v>53092.299999999996</v>
      </c>
      <c r="N31" s="56">
        <f t="shared" si="8"/>
        <v>2199.1</v>
      </c>
      <c r="O31" s="19">
        <f t="shared" si="8"/>
        <v>10976.4</v>
      </c>
      <c r="P31" s="52">
        <f t="shared" si="8"/>
        <v>39916.8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selection activeCell="J16" sqref="J1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6" t="s">
        <v>137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204" t="s">
        <v>13</v>
      </c>
      <c r="B3" s="202" t="s">
        <v>102</v>
      </c>
      <c r="C3" s="28" t="s">
        <v>138</v>
      </c>
      <c r="D3" s="27"/>
      <c r="E3" s="27"/>
      <c r="F3" s="36" t="s">
        <v>206</v>
      </c>
      <c r="G3" s="36" t="s">
        <v>207</v>
      </c>
      <c r="H3" s="29" t="s">
        <v>150</v>
      </c>
      <c r="I3" s="5" t="s">
        <v>24</v>
      </c>
      <c r="J3" s="196" t="s">
        <v>11</v>
      </c>
      <c r="K3" s="196" t="s">
        <v>12</v>
      </c>
      <c r="L3" s="6" t="s">
        <v>6</v>
      </c>
    </row>
    <row r="4" spans="1:12" s="10" customFormat="1" ht="42.75" customHeight="1">
      <c r="A4" s="204"/>
      <c r="B4" s="202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97"/>
      <c r="K4" s="197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-216.4</v>
      </c>
      <c r="D6" s="13"/>
      <c r="E6" s="13"/>
      <c r="F6" s="13">
        <v>633.5</v>
      </c>
      <c r="G6" s="53">
        <v>4</v>
      </c>
      <c r="H6" s="13">
        <f>F6+G6</f>
        <v>637.5</v>
      </c>
      <c r="I6" s="63">
        <f>C6/H6*100</f>
        <v>-33.94509803921569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22.5">
      <c r="A7" s="11">
        <v>2</v>
      </c>
      <c r="B7" s="16" t="s">
        <v>173</v>
      </c>
      <c r="C7" s="12">
        <v>-215.6</v>
      </c>
      <c r="D7" s="13"/>
      <c r="E7" s="13"/>
      <c r="F7" s="13">
        <v>124.9</v>
      </c>
      <c r="G7" s="54">
        <v>4</v>
      </c>
      <c r="H7" s="13">
        <f aca="true" t="shared" si="1" ref="H7:H29">F7+G7</f>
        <v>128.9</v>
      </c>
      <c r="I7" s="17">
        <f aca="true" t="shared" si="2" ref="I7:I29">C7/H7*100</f>
        <v>-167.26144297905353</v>
      </c>
      <c r="J7" s="1">
        <v>0</v>
      </c>
      <c r="K7" s="14">
        <v>0.75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2">
        <v>-60.8</v>
      </c>
      <c r="D8" s="13"/>
      <c r="E8" s="13"/>
      <c r="F8" s="13">
        <v>175</v>
      </c>
      <c r="G8" s="54">
        <v>52.5</v>
      </c>
      <c r="H8" s="13">
        <f t="shared" si="1"/>
        <v>227.5</v>
      </c>
      <c r="I8" s="17">
        <f t="shared" si="2"/>
        <v>-26.725274725274723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-158.3</v>
      </c>
      <c r="D9" s="13"/>
      <c r="E9" s="13"/>
      <c r="F9" s="13">
        <v>246</v>
      </c>
      <c r="G9" s="54">
        <v>36</v>
      </c>
      <c r="H9" s="13">
        <f t="shared" si="1"/>
        <v>282</v>
      </c>
      <c r="I9" s="17">
        <f t="shared" si="2"/>
        <v>-56.13475177304965</v>
      </c>
      <c r="J9" s="1">
        <v>0</v>
      </c>
      <c r="K9" s="14">
        <v>0.75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2">
        <v>-260</v>
      </c>
      <c r="D10" s="13"/>
      <c r="E10" s="13"/>
      <c r="F10" s="13">
        <v>196.5</v>
      </c>
      <c r="G10" s="54">
        <v>26.5</v>
      </c>
      <c r="H10" s="13">
        <f t="shared" si="1"/>
        <v>223</v>
      </c>
      <c r="I10" s="17">
        <f t="shared" si="2"/>
        <v>-116.59192825112108</v>
      </c>
      <c r="J10" s="1">
        <v>0</v>
      </c>
      <c r="K10" s="14">
        <v>0.75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2">
        <v>-98.9</v>
      </c>
      <c r="D11" s="13"/>
      <c r="E11" s="13"/>
      <c r="F11" s="13">
        <v>118</v>
      </c>
      <c r="G11" s="54">
        <v>4</v>
      </c>
      <c r="H11" s="13">
        <f t="shared" si="1"/>
        <v>122</v>
      </c>
      <c r="I11" s="17">
        <f t="shared" si="2"/>
        <v>-81.06557377049181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-2194.5</v>
      </c>
      <c r="D12" s="13"/>
      <c r="E12" s="13"/>
      <c r="F12" s="13">
        <v>10671.6</v>
      </c>
      <c r="G12" s="54">
        <v>128.5</v>
      </c>
      <c r="H12" s="13">
        <f t="shared" si="1"/>
        <v>10800.1</v>
      </c>
      <c r="I12" s="17">
        <f t="shared" si="2"/>
        <v>-20.319256303182378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-84.1</v>
      </c>
      <c r="D13" s="13"/>
      <c r="E13" s="13"/>
      <c r="F13" s="13">
        <v>152.7</v>
      </c>
      <c r="G13" s="54">
        <v>56.5</v>
      </c>
      <c r="H13" s="13">
        <f t="shared" si="1"/>
        <v>209.2</v>
      </c>
      <c r="I13" s="17">
        <f t="shared" si="2"/>
        <v>-40.20076481835564</v>
      </c>
      <c r="J13" s="1">
        <v>0</v>
      </c>
      <c r="K13" s="14">
        <v>0.75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2">
        <v>-227.2</v>
      </c>
      <c r="D14" s="13"/>
      <c r="E14" s="13"/>
      <c r="F14" s="13">
        <v>2102.8</v>
      </c>
      <c r="G14" s="54">
        <v>26</v>
      </c>
      <c r="H14" s="13">
        <f t="shared" si="1"/>
        <v>2128.8</v>
      </c>
      <c r="I14" s="17">
        <f t="shared" si="2"/>
        <v>-10.672679443818112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-138.5</v>
      </c>
      <c r="D15" s="13"/>
      <c r="E15" s="13"/>
      <c r="F15" s="13">
        <v>278.1</v>
      </c>
      <c r="G15" s="54">
        <v>3</v>
      </c>
      <c r="H15" s="13">
        <f t="shared" si="1"/>
        <v>281.1</v>
      </c>
      <c r="I15" s="17">
        <f t="shared" si="2"/>
        <v>-49.270722162931335</v>
      </c>
      <c r="J15" s="1">
        <v>0</v>
      </c>
      <c r="K15" s="14">
        <v>0.75</v>
      </c>
      <c r="L15" s="14">
        <f t="shared" si="0"/>
        <v>0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2" t="s">
        <v>39</v>
      </c>
      <c r="B30" s="203"/>
      <c r="C30" s="19">
        <f aca="true" t="shared" si="3" ref="C30:H30">SUM(C6:C29)</f>
        <v>-3654.2999999999997</v>
      </c>
      <c r="D30" s="19">
        <f t="shared" si="3"/>
        <v>0</v>
      </c>
      <c r="E30" s="19">
        <f t="shared" si="3"/>
        <v>0</v>
      </c>
      <c r="F30" s="32">
        <f t="shared" si="3"/>
        <v>14699.1</v>
      </c>
      <c r="G30" s="19">
        <f t="shared" si="3"/>
        <v>341</v>
      </c>
      <c r="H30" s="52">
        <f t="shared" si="3"/>
        <v>15040.1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3" t="s">
        <v>14</v>
      </c>
      <c r="B3" s="202" t="s">
        <v>102</v>
      </c>
      <c r="C3" s="68" t="s">
        <v>36</v>
      </c>
      <c r="D3" s="69"/>
      <c r="E3" s="69"/>
      <c r="F3" s="57" t="s">
        <v>213</v>
      </c>
      <c r="G3" s="57" t="s">
        <v>207</v>
      </c>
      <c r="H3" s="70" t="s">
        <v>139</v>
      </c>
      <c r="I3" s="57" t="s">
        <v>24</v>
      </c>
      <c r="J3" s="208" t="s">
        <v>11</v>
      </c>
      <c r="K3" s="208" t="s">
        <v>5</v>
      </c>
      <c r="L3" s="71" t="s">
        <v>6</v>
      </c>
    </row>
    <row r="4" spans="1:12" ht="42.75" customHeight="1">
      <c r="A4" s="213"/>
      <c r="B4" s="202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09"/>
      <c r="K4" s="209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633.5</v>
      </c>
      <c r="G6" s="53">
        <v>4</v>
      </c>
      <c r="H6" s="186">
        <f>F6+G6</f>
        <v>637.5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124.9</v>
      </c>
      <c r="G7" s="54">
        <v>4</v>
      </c>
      <c r="H7" s="33">
        <f aca="true" t="shared" si="1" ref="H7:H29">F7+G7</f>
        <v>128.9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175</v>
      </c>
      <c r="G8" s="54">
        <v>52.5</v>
      </c>
      <c r="H8" s="33">
        <f t="shared" si="1"/>
        <v>227.5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246</v>
      </c>
      <c r="G9" s="54">
        <v>36</v>
      </c>
      <c r="H9" s="33">
        <f t="shared" si="1"/>
        <v>282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196.5</v>
      </c>
      <c r="G10" s="54">
        <v>26.5</v>
      </c>
      <c r="H10" s="33">
        <f t="shared" si="1"/>
        <v>223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118</v>
      </c>
      <c r="G11" s="54">
        <v>4</v>
      </c>
      <c r="H11" s="33">
        <f t="shared" si="1"/>
        <v>122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10671.6</v>
      </c>
      <c r="G12" s="54">
        <v>128.5</v>
      </c>
      <c r="H12" s="33">
        <f t="shared" si="1"/>
        <v>10800.1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152.7</v>
      </c>
      <c r="G13" s="54">
        <v>56.5</v>
      </c>
      <c r="H13" s="33">
        <f t="shared" si="1"/>
        <v>209.2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2102.8</v>
      </c>
      <c r="G14" s="54">
        <v>26</v>
      </c>
      <c r="H14" s="33">
        <f t="shared" si="1"/>
        <v>2128.8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278.1</v>
      </c>
      <c r="G15" s="54">
        <v>3</v>
      </c>
      <c r="H15" s="33">
        <f t="shared" si="1"/>
        <v>281.1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14699.1</v>
      </c>
      <c r="G30" s="19">
        <f t="shared" si="3"/>
        <v>341</v>
      </c>
      <c r="H30" s="19">
        <f t="shared" si="3"/>
        <v>15040.1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B1">
      <selection activeCell="G16" sqref="G1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6" t="s">
        <v>152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04" t="s">
        <v>14</v>
      </c>
      <c r="B3" s="202" t="s">
        <v>102</v>
      </c>
      <c r="C3" s="6" t="s">
        <v>140</v>
      </c>
      <c r="D3" s="27"/>
      <c r="E3" s="27"/>
      <c r="F3" s="36" t="s">
        <v>202</v>
      </c>
      <c r="G3" s="36" t="s">
        <v>212</v>
      </c>
      <c r="H3" s="29" t="s">
        <v>141</v>
      </c>
      <c r="I3" s="5" t="s">
        <v>41</v>
      </c>
      <c r="J3" s="196" t="s">
        <v>15</v>
      </c>
      <c r="K3" s="196" t="s">
        <v>16</v>
      </c>
      <c r="L3" s="6" t="s">
        <v>6</v>
      </c>
    </row>
    <row r="4" spans="1:12" s="10" customFormat="1" ht="42.75" customHeight="1">
      <c r="A4" s="204"/>
      <c r="B4" s="202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97"/>
      <c r="K4" s="197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3651.4</v>
      </c>
      <c r="G6" s="33">
        <v>508.1</v>
      </c>
      <c r="H6" s="33">
        <f>F6-G6</f>
        <v>3143.3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2517.9</v>
      </c>
      <c r="G7" s="33">
        <v>484.2</v>
      </c>
      <c r="H7" s="33">
        <f aca="true" t="shared" si="1" ref="H7:H19">F7-G7</f>
        <v>2033.7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3260</v>
      </c>
      <c r="G8" s="33">
        <v>1234</v>
      </c>
      <c r="H8" s="33">
        <f t="shared" si="1"/>
        <v>2026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3604.2</v>
      </c>
      <c r="G9" s="33">
        <v>1247.8</v>
      </c>
      <c r="H9" s="33">
        <f t="shared" si="1"/>
        <v>2356.3999999999996</v>
      </c>
      <c r="I9" s="65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5691.2</v>
      </c>
      <c r="G10" s="33">
        <v>1364.5</v>
      </c>
      <c r="H10" s="33">
        <f t="shared" si="1"/>
        <v>4326.7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2261</v>
      </c>
      <c r="G11" s="33">
        <v>278.1</v>
      </c>
      <c r="H11" s="33">
        <f t="shared" si="1"/>
        <v>1982.9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21404.1</v>
      </c>
      <c r="G12" s="33">
        <v>2310.5</v>
      </c>
      <c r="H12" s="33">
        <f t="shared" si="1"/>
        <v>19093.6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6154.2</v>
      </c>
      <c r="G13" s="33">
        <v>3696.2</v>
      </c>
      <c r="H13" s="33">
        <f t="shared" si="1"/>
        <v>2458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6058</v>
      </c>
      <c r="G14" s="33">
        <v>1860.5</v>
      </c>
      <c r="H14" s="33">
        <f t="shared" si="1"/>
        <v>4197.5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2144.6</v>
      </c>
      <c r="G15" s="33">
        <v>191.6</v>
      </c>
      <c r="H15" s="33">
        <f t="shared" si="1"/>
        <v>1953</v>
      </c>
      <c r="I15" s="65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202" t="s">
        <v>39</v>
      </c>
      <c r="B20" s="203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56746.6</v>
      </c>
      <c r="G20" s="30">
        <f t="shared" si="3"/>
        <v>13175.500000000002</v>
      </c>
      <c r="H20" s="19">
        <f t="shared" si="3"/>
        <v>43571.1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K1">
      <selection activeCell="P16" sqref="P16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04" t="s">
        <v>3</v>
      </c>
      <c r="B3" s="202" t="s">
        <v>102</v>
      </c>
      <c r="C3" s="36" t="s">
        <v>208</v>
      </c>
      <c r="D3" s="36" t="s">
        <v>209</v>
      </c>
      <c r="E3" s="36" t="s">
        <v>210</v>
      </c>
      <c r="F3" s="29" t="s">
        <v>1</v>
      </c>
      <c r="G3" s="27"/>
      <c r="H3" s="27"/>
      <c r="I3" s="5" t="s">
        <v>204</v>
      </c>
      <c r="J3" s="5" t="s">
        <v>227</v>
      </c>
      <c r="K3" s="36" t="s">
        <v>31</v>
      </c>
      <c r="L3" s="36" t="s">
        <v>202</v>
      </c>
      <c r="M3" s="36" t="s">
        <v>211</v>
      </c>
      <c r="N3" s="29" t="s">
        <v>2</v>
      </c>
      <c r="O3" s="5" t="s">
        <v>45</v>
      </c>
      <c r="P3" s="196" t="s">
        <v>17</v>
      </c>
      <c r="Q3" s="196" t="s">
        <v>18</v>
      </c>
      <c r="R3" s="6" t="s">
        <v>6</v>
      </c>
    </row>
    <row r="4" spans="1:18" s="10" customFormat="1" ht="69.75" customHeight="1">
      <c r="A4" s="204"/>
      <c r="B4" s="202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97"/>
      <c r="Q4" s="197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3435</v>
      </c>
      <c r="D6" s="13">
        <v>35.1</v>
      </c>
      <c r="E6" s="54">
        <v>473</v>
      </c>
      <c r="F6" s="53">
        <f>C6-D6-E6</f>
        <v>2926.9</v>
      </c>
      <c r="G6" s="13"/>
      <c r="H6" s="13"/>
      <c r="I6" s="61">
        <v>0</v>
      </c>
      <c r="J6" s="61">
        <v>0</v>
      </c>
      <c r="K6" s="33">
        <f>J6-I6</f>
        <v>0</v>
      </c>
      <c r="L6" s="33">
        <v>3651.4</v>
      </c>
      <c r="M6" s="33">
        <v>508.1</v>
      </c>
      <c r="N6" s="33">
        <f>L6-M6</f>
        <v>3143.3</v>
      </c>
      <c r="O6" s="17">
        <f>(F6-N6)/F6*100</f>
        <v>-7.393487990706895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22.5">
      <c r="A7" s="11">
        <v>2</v>
      </c>
      <c r="B7" s="16" t="s">
        <v>173</v>
      </c>
      <c r="C7" s="54">
        <v>2302.3</v>
      </c>
      <c r="D7" s="13">
        <v>35.1</v>
      </c>
      <c r="E7" s="54">
        <v>449.1</v>
      </c>
      <c r="F7" s="54">
        <f aca="true" t="shared" si="1" ref="F7:F29">C7-D7-E7</f>
        <v>1818.1000000000004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2517.9</v>
      </c>
      <c r="M7" s="33">
        <v>484.2</v>
      </c>
      <c r="N7" s="33">
        <f aca="true" t="shared" si="3" ref="N7:N29">L7-M7</f>
        <v>2033.7</v>
      </c>
      <c r="O7" s="17">
        <f aca="true" t="shared" si="4" ref="O7:O29">(F7-N7)/F7*100</f>
        <v>-11.858533634013511</v>
      </c>
      <c r="P7" s="80">
        <v>0</v>
      </c>
      <c r="Q7" s="14">
        <v>1.2</v>
      </c>
      <c r="R7" s="14">
        <f t="shared" si="0"/>
        <v>0</v>
      </c>
    </row>
    <row r="8" spans="1:18" ht="22.5">
      <c r="A8" s="11">
        <v>3</v>
      </c>
      <c r="B8" s="16" t="s">
        <v>183</v>
      </c>
      <c r="C8" s="54">
        <v>3199.2</v>
      </c>
      <c r="D8" s="13">
        <v>35.1</v>
      </c>
      <c r="E8" s="54">
        <v>1198.9</v>
      </c>
      <c r="F8" s="54">
        <f t="shared" si="1"/>
        <v>1965.1999999999998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3260</v>
      </c>
      <c r="M8" s="33">
        <v>1234</v>
      </c>
      <c r="N8" s="33">
        <f t="shared" si="3"/>
        <v>2026</v>
      </c>
      <c r="O8" s="17">
        <f t="shared" si="4"/>
        <v>-3.093832688784866</v>
      </c>
      <c r="P8" s="80">
        <v>0.38</v>
      </c>
      <c r="Q8" s="14">
        <v>1.2</v>
      </c>
      <c r="R8" s="14">
        <f t="shared" si="0"/>
        <v>0.45599999999999996</v>
      </c>
    </row>
    <row r="9" spans="1:18" ht="22.5">
      <c r="A9" s="11">
        <v>4</v>
      </c>
      <c r="B9" s="16" t="s">
        <v>176</v>
      </c>
      <c r="C9" s="54">
        <v>3445.9</v>
      </c>
      <c r="D9" s="13">
        <v>35.1</v>
      </c>
      <c r="E9" s="54">
        <v>1242.5</v>
      </c>
      <c r="F9" s="54">
        <f t="shared" si="1"/>
        <v>2168.3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3604.2</v>
      </c>
      <c r="M9" s="33">
        <v>1247.8</v>
      </c>
      <c r="N9" s="33">
        <f t="shared" si="3"/>
        <v>2356.3999999999996</v>
      </c>
      <c r="O9" s="17">
        <f t="shared" si="4"/>
        <v>-8.674998847022987</v>
      </c>
      <c r="P9" s="80">
        <v>0</v>
      </c>
      <c r="Q9" s="14">
        <v>1.2</v>
      </c>
      <c r="R9" s="14">
        <f t="shared" si="0"/>
        <v>0</v>
      </c>
    </row>
    <row r="10" spans="1:18" ht="22.5">
      <c r="A10" s="11">
        <v>5</v>
      </c>
      <c r="B10" s="16" t="s">
        <v>177</v>
      </c>
      <c r="C10" s="54">
        <v>5431.2</v>
      </c>
      <c r="D10" s="13">
        <v>116.9</v>
      </c>
      <c r="E10" s="54">
        <v>1167.1</v>
      </c>
      <c r="F10" s="54">
        <f t="shared" si="1"/>
        <v>4147.200000000001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5691.2</v>
      </c>
      <c r="M10" s="33">
        <v>1364.5</v>
      </c>
      <c r="N10" s="33">
        <f t="shared" si="3"/>
        <v>4326.7</v>
      </c>
      <c r="O10" s="17">
        <f t="shared" si="4"/>
        <v>-4.328221450617261</v>
      </c>
      <c r="P10" s="80">
        <v>0.14</v>
      </c>
      <c r="Q10" s="14">
        <v>1.2</v>
      </c>
      <c r="R10" s="14">
        <f t="shared" si="0"/>
        <v>0.168</v>
      </c>
    </row>
    <row r="11" spans="1:18" ht="22.5">
      <c r="A11" s="11">
        <v>6</v>
      </c>
      <c r="B11" s="16" t="s">
        <v>178</v>
      </c>
      <c r="C11" s="54">
        <v>2162.1</v>
      </c>
      <c r="D11" s="13">
        <v>35.1</v>
      </c>
      <c r="E11" s="54">
        <v>243</v>
      </c>
      <c r="F11" s="54">
        <f t="shared" si="1"/>
        <v>1884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2261</v>
      </c>
      <c r="M11" s="33">
        <v>278.1</v>
      </c>
      <c r="N11" s="33">
        <f t="shared" si="3"/>
        <v>1982.9</v>
      </c>
      <c r="O11" s="17">
        <f t="shared" si="4"/>
        <v>-5.249469214437372</v>
      </c>
      <c r="P11" s="80">
        <v>0</v>
      </c>
      <c r="Q11" s="14">
        <v>1.2</v>
      </c>
      <c r="R11" s="14">
        <f t="shared" si="0"/>
        <v>0</v>
      </c>
    </row>
    <row r="12" spans="1:18" ht="22.5">
      <c r="A12" s="11">
        <v>7</v>
      </c>
      <c r="B12" s="16" t="s">
        <v>179</v>
      </c>
      <c r="C12" s="54">
        <v>19209.6</v>
      </c>
      <c r="D12" s="13">
        <v>977.4</v>
      </c>
      <c r="E12" s="54">
        <v>1383.8</v>
      </c>
      <c r="F12" s="54">
        <f t="shared" si="1"/>
        <v>16848.399999999998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21404.1</v>
      </c>
      <c r="M12" s="33">
        <v>2310.5</v>
      </c>
      <c r="N12" s="33">
        <f t="shared" si="3"/>
        <v>19093.6</v>
      </c>
      <c r="O12" s="17">
        <f t="shared" si="4"/>
        <v>-13.325894446950459</v>
      </c>
      <c r="P12" s="80">
        <v>0</v>
      </c>
      <c r="Q12" s="14">
        <v>1.2</v>
      </c>
      <c r="R12" s="14">
        <f t="shared" si="0"/>
        <v>0</v>
      </c>
    </row>
    <row r="13" spans="1:18" ht="22.5">
      <c r="A13" s="11">
        <v>8</v>
      </c>
      <c r="B13" s="16" t="s">
        <v>180</v>
      </c>
      <c r="C13" s="54">
        <v>6070.1</v>
      </c>
      <c r="D13" s="13">
        <v>35.1</v>
      </c>
      <c r="E13" s="54">
        <v>3661.1</v>
      </c>
      <c r="F13" s="54">
        <f t="shared" si="1"/>
        <v>2373.9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6154.2</v>
      </c>
      <c r="M13" s="33">
        <v>3696.2</v>
      </c>
      <c r="N13" s="33">
        <f t="shared" si="3"/>
        <v>2458</v>
      </c>
      <c r="O13" s="17">
        <f t="shared" si="4"/>
        <v>-3.542693458022659</v>
      </c>
      <c r="P13" s="80">
        <v>0.3</v>
      </c>
      <c r="Q13" s="14">
        <v>1.2</v>
      </c>
      <c r="R13" s="14">
        <f t="shared" si="0"/>
        <v>0.36</v>
      </c>
    </row>
    <row r="14" spans="1:18" ht="22.5">
      <c r="A14" s="11">
        <v>9</v>
      </c>
      <c r="B14" s="16" t="s">
        <v>181</v>
      </c>
      <c r="C14" s="54">
        <v>5830.8</v>
      </c>
      <c r="D14" s="13">
        <v>859.2</v>
      </c>
      <c r="E14" s="54">
        <v>1001.3</v>
      </c>
      <c r="F14" s="54">
        <f t="shared" si="1"/>
        <v>3970.3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6058</v>
      </c>
      <c r="M14" s="33">
        <v>1860.5</v>
      </c>
      <c r="N14" s="33">
        <f t="shared" si="3"/>
        <v>4197.5</v>
      </c>
      <c r="O14" s="17">
        <f t="shared" si="4"/>
        <v>-5.722489484421827</v>
      </c>
      <c r="P14" s="80">
        <v>0</v>
      </c>
      <c r="Q14" s="14">
        <v>1.2</v>
      </c>
      <c r="R14" s="14">
        <f t="shared" si="0"/>
        <v>0</v>
      </c>
    </row>
    <row r="15" spans="1:18" ht="22.5">
      <c r="A15" s="11">
        <v>10</v>
      </c>
      <c r="B15" s="16" t="s">
        <v>182</v>
      </c>
      <c r="C15" s="54">
        <v>2006.1</v>
      </c>
      <c r="D15" s="13">
        <v>35</v>
      </c>
      <c r="E15" s="54">
        <v>156.6</v>
      </c>
      <c r="F15" s="54">
        <f t="shared" si="1"/>
        <v>1814.5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2144.6</v>
      </c>
      <c r="M15" s="33">
        <v>191.6</v>
      </c>
      <c r="N15" s="33">
        <f t="shared" si="3"/>
        <v>1953</v>
      </c>
      <c r="O15" s="17">
        <f t="shared" si="4"/>
        <v>-7.632956737393222</v>
      </c>
      <c r="P15" s="80">
        <v>0</v>
      </c>
      <c r="Q15" s="14">
        <v>1.2</v>
      </c>
      <c r="R15" s="14">
        <f t="shared" si="0"/>
        <v>0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202" t="s">
        <v>39</v>
      </c>
      <c r="B30" s="203"/>
      <c r="C30" s="19">
        <f aca="true" t="shared" si="5" ref="C30:N30">SUM(C6:C29)</f>
        <v>53092.299999999996</v>
      </c>
      <c r="D30" s="56">
        <f t="shared" si="5"/>
        <v>2199.1</v>
      </c>
      <c r="E30" s="19">
        <f t="shared" si="5"/>
        <v>10976.4</v>
      </c>
      <c r="F30" s="19">
        <f t="shared" si="5"/>
        <v>39916.8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56746.6</v>
      </c>
      <c r="M30" s="30">
        <f t="shared" si="5"/>
        <v>13175.500000000002</v>
      </c>
      <c r="N30" s="19">
        <f t="shared" si="5"/>
        <v>43571.1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6" sqref="J1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04" t="s">
        <v>20</v>
      </c>
      <c r="B3" s="202" t="s">
        <v>102</v>
      </c>
      <c r="C3" s="34" t="s">
        <v>51</v>
      </c>
      <c r="D3" s="34" t="s">
        <v>225</v>
      </c>
      <c r="E3" s="34" t="s">
        <v>228</v>
      </c>
      <c r="F3" s="34" t="s">
        <v>49</v>
      </c>
      <c r="G3" s="34" t="s">
        <v>49</v>
      </c>
      <c r="H3" s="34" t="s">
        <v>142</v>
      </c>
      <c r="I3" s="5" t="s">
        <v>48</v>
      </c>
      <c r="J3" s="196" t="s">
        <v>21</v>
      </c>
      <c r="K3" s="196" t="s">
        <v>19</v>
      </c>
      <c r="L3" s="6" t="s">
        <v>6</v>
      </c>
    </row>
    <row r="4" spans="1:12" s="10" customFormat="1" ht="42.75" customHeight="1">
      <c r="A4" s="204"/>
      <c r="B4" s="202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197"/>
      <c r="K4" s="197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37.8</v>
      </c>
      <c r="E6" s="16">
        <v>77</v>
      </c>
      <c r="F6" s="97">
        <f>E6-D6</f>
        <v>39.2</v>
      </c>
      <c r="G6" s="12">
        <v>0</v>
      </c>
      <c r="H6" s="13">
        <v>436.5</v>
      </c>
      <c r="I6" s="81">
        <f>F6/H6*100</f>
        <v>8.980526918671249</v>
      </c>
      <c r="J6" s="15">
        <v>0</v>
      </c>
      <c r="K6" s="14">
        <v>1</v>
      </c>
      <c r="L6" s="14">
        <f aca="true" t="shared" si="0" ref="L6:L21">J6*K6</f>
        <v>0</v>
      </c>
    </row>
    <row r="7" spans="1:12" ht="22.5">
      <c r="A7" s="11">
        <v>2</v>
      </c>
      <c r="B7" s="16" t="s">
        <v>173</v>
      </c>
      <c r="C7" s="16">
        <v>468</v>
      </c>
      <c r="D7" s="16">
        <v>62.9</v>
      </c>
      <c r="E7" s="16">
        <v>136</v>
      </c>
      <c r="F7" s="48">
        <f aca="true" t="shared" si="1" ref="F7:F21">E7-D7</f>
        <v>73.1</v>
      </c>
      <c r="G7" s="12">
        <v>75</v>
      </c>
      <c r="H7" s="13">
        <v>104.8</v>
      </c>
      <c r="I7" s="81">
        <f aca="true" t="shared" si="2" ref="I7:I21">F7/H7*100</f>
        <v>69.75190839694656</v>
      </c>
      <c r="J7" s="15">
        <v>0</v>
      </c>
      <c r="K7" s="14">
        <v>1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6">
        <v>340</v>
      </c>
      <c r="D8" s="16">
        <v>30.5</v>
      </c>
      <c r="E8" s="16">
        <v>45</v>
      </c>
      <c r="F8" s="48">
        <f t="shared" si="1"/>
        <v>14.5</v>
      </c>
      <c r="G8" s="12">
        <v>1.3</v>
      </c>
      <c r="H8" s="13">
        <v>164.3</v>
      </c>
      <c r="I8" s="81">
        <f t="shared" si="2"/>
        <v>8.825319537431527</v>
      </c>
      <c r="J8" s="15">
        <v>0</v>
      </c>
      <c r="K8" s="14">
        <v>1</v>
      </c>
      <c r="L8" s="14">
        <f t="shared" si="0"/>
        <v>0</v>
      </c>
    </row>
    <row r="9" spans="1:12" ht="22.5">
      <c r="A9" s="11">
        <v>4</v>
      </c>
      <c r="B9" s="16" t="s">
        <v>176</v>
      </c>
      <c r="C9" s="16">
        <v>809</v>
      </c>
      <c r="D9" s="16">
        <v>64.7</v>
      </c>
      <c r="E9" s="16">
        <v>104</v>
      </c>
      <c r="F9" s="48">
        <f t="shared" si="1"/>
        <v>39.3</v>
      </c>
      <c r="G9" s="12">
        <v>-214</v>
      </c>
      <c r="H9" s="13">
        <v>191.7</v>
      </c>
      <c r="I9" s="81">
        <f t="shared" si="2"/>
        <v>20.50078247261346</v>
      </c>
      <c r="J9" s="15">
        <v>0</v>
      </c>
      <c r="K9" s="14">
        <v>1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6">
        <v>903</v>
      </c>
      <c r="D10" s="16">
        <v>33.5</v>
      </c>
      <c r="E10" s="16">
        <v>54</v>
      </c>
      <c r="F10" s="48">
        <f t="shared" si="1"/>
        <v>20.5</v>
      </c>
      <c r="G10" s="12">
        <v>0</v>
      </c>
      <c r="H10" s="13">
        <v>151.3</v>
      </c>
      <c r="I10" s="81">
        <f t="shared" si="2"/>
        <v>13.549239920687375</v>
      </c>
      <c r="J10" s="15">
        <v>0</v>
      </c>
      <c r="K10" s="14">
        <v>1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6">
        <v>1688</v>
      </c>
      <c r="D11" s="16">
        <v>42.1</v>
      </c>
      <c r="E11" s="16">
        <v>50</v>
      </c>
      <c r="F11" s="48">
        <f t="shared" si="1"/>
        <v>7.899999999999999</v>
      </c>
      <c r="G11" s="12">
        <v>-101</v>
      </c>
      <c r="H11" s="13">
        <v>105.6</v>
      </c>
      <c r="I11" s="81">
        <f t="shared" si="2"/>
        <v>7.481060606060605</v>
      </c>
      <c r="J11" s="15">
        <v>0</v>
      </c>
      <c r="K11" s="14">
        <v>1</v>
      </c>
      <c r="L11" s="14">
        <f t="shared" si="0"/>
        <v>0</v>
      </c>
    </row>
    <row r="12" spans="1:12" ht="22.5">
      <c r="A12" s="11">
        <v>7</v>
      </c>
      <c r="B12" s="16" t="s">
        <v>179</v>
      </c>
      <c r="C12" s="16">
        <v>1230</v>
      </c>
      <c r="D12" s="16">
        <v>589</v>
      </c>
      <c r="E12" s="16">
        <v>923</v>
      </c>
      <c r="F12" s="48">
        <f t="shared" si="1"/>
        <v>334</v>
      </c>
      <c r="G12" s="12">
        <v>-85</v>
      </c>
      <c r="H12" s="13">
        <v>9971.6</v>
      </c>
      <c r="I12" s="81">
        <f t="shared" si="2"/>
        <v>3.3495126158289543</v>
      </c>
      <c r="J12" s="15">
        <v>0.33</v>
      </c>
      <c r="K12" s="14">
        <v>1</v>
      </c>
      <c r="L12" s="14">
        <f t="shared" si="0"/>
        <v>0.33</v>
      </c>
    </row>
    <row r="13" spans="1:12" ht="22.5">
      <c r="A13" s="11">
        <v>8</v>
      </c>
      <c r="B13" s="16" t="s">
        <v>180</v>
      </c>
      <c r="C13" s="16">
        <v>21</v>
      </c>
      <c r="D13" s="16">
        <v>44.1</v>
      </c>
      <c r="E13" s="16">
        <v>64</v>
      </c>
      <c r="F13" s="48">
        <f t="shared" si="1"/>
        <v>19.9</v>
      </c>
      <c r="G13" s="12">
        <v>0</v>
      </c>
      <c r="H13" s="13">
        <v>140.7</v>
      </c>
      <c r="I13" s="81">
        <f t="shared" si="2"/>
        <v>14.14356787491116</v>
      </c>
      <c r="J13" s="15">
        <v>0</v>
      </c>
      <c r="K13" s="14">
        <v>1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6">
        <v>919</v>
      </c>
      <c r="D14" s="16">
        <v>71.5</v>
      </c>
      <c r="E14" s="16">
        <v>112</v>
      </c>
      <c r="F14" s="48">
        <f t="shared" si="1"/>
        <v>40.5</v>
      </c>
      <c r="G14" s="12">
        <v>-138</v>
      </c>
      <c r="H14" s="13">
        <v>1369.1</v>
      </c>
      <c r="I14" s="81">
        <f t="shared" si="2"/>
        <v>2.958147688262362</v>
      </c>
      <c r="J14" s="15">
        <v>0.408</v>
      </c>
      <c r="K14" s="14">
        <v>1</v>
      </c>
      <c r="L14" s="14">
        <f t="shared" si="0"/>
        <v>0.408</v>
      </c>
    </row>
    <row r="15" spans="1:12" ht="22.5">
      <c r="A15" s="11">
        <v>10</v>
      </c>
      <c r="B15" s="16" t="s">
        <v>182</v>
      </c>
      <c r="C15" s="16">
        <v>319</v>
      </c>
      <c r="D15" s="16">
        <v>6.2</v>
      </c>
      <c r="E15" s="16">
        <v>43</v>
      </c>
      <c r="F15" s="48">
        <f t="shared" si="1"/>
        <v>36.8</v>
      </c>
      <c r="G15" s="12">
        <v>-62</v>
      </c>
      <c r="H15" s="13">
        <v>273.1</v>
      </c>
      <c r="I15" s="81">
        <f t="shared" si="2"/>
        <v>13.474917612596116</v>
      </c>
      <c r="J15" s="15">
        <v>0</v>
      </c>
      <c r="K15" s="14">
        <v>1</v>
      </c>
      <c r="L15" s="14">
        <f t="shared" si="0"/>
        <v>0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1"/>
        <v>0</v>
      </c>
      <c r="G18" s="12">
        <v>0</v>
      </c>
      <c r="H18" s="13"/>
      <c r="I18" s="81" t="e">
        <f t="shared" si="2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202" t="s">
        <v>39</v>
      </c>
      <c r="B22" s="203"/>
      <c r="C22" s="19">
        <f aca="true" t="shared" si="3" ref="C22:H22">SUM(C6:C21)</f>
        <v>13193</v>
      </c>
      <c r="D22" s="19">
        <f t="shared" si="3"/>
        <v>982.3000000000001</v>
      </c>
      <c r="E22" s="19">
        <f t="shared" si="3"/>
        <v>1608</v>
      </c>
      <c r="F22" s="19">
        <f t="shared" si="3"/>
        <v>625.6999999999999</v>
      </c>
      <c r="G22" s="19">
        <f t="shared" si="3"/>
        <v>-1214.1000000000001</v>
      </c>
      <c r="H22" s="19">
        <f t="shared" si="3"/>
        <v>12908.7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198" t="s">
        <v>101</v>
      </c>
      <c r="C1" s="198"/>
      <c r="D1" s="198"/>
      <c r="E1" s="198"/>
      <c r="F1" s="198"/>
      <c r="G1" s="198"/>
      <c r="H1" s="198"/>
      <c r="I1" s="198"/>
      <c r="J1" s="19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4" t="s">
        <v>3</v>
      </c>
      <c r="B4" s="196" t="s">
        <v>102</v>
      </c>
      <c r="C4" s="196" t="s">
        <v>103</v>
      </c>
      <c r="D4" s="196" t="s">
        <v>200</v>
      </c>
      <c r="E4" s="196" t="s">
        <v>201</v>
      </c>
      <c r="F4" s="196" t="s">
        <v>104</v>
      </c>
      <c r="G4" s="196" t="s">
        <v>99</v>
      </c>
      <c r="H4" s="196" t="s">
        <v>100</v>
      </c>
      <c r="I4" s="196" t="s">
        <v>5</v>
      </c>
      <c r="J4" s="199" t="s">
        <v>6</v>
      </c>
    </row>
    <row r="5" spans="1:10" ht="116.25" customHeight="1">
      <c r="A5" s="204"/>
      <c r="B5" s="201"/>
      <c r="C5" s="197"/>
      <c r="D5" s="197"/>
      <c r="E5" s="197"/>
      <c r="F5" s="197"/>
      <c r="G5" s="197"/>
      <c r="H5" s="201"/>
      <c r="I5" s="201"/>
      <c r="J5" s="200"/>
    </row>
    <row r="6" spans="1:10" s="10" customFormat="1" ht="51" customHeight="1">
      <c r="A6" s="204"/>
      <c r="B6" s="197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97"/>
      <c r="I6" s="197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2028.9</v>
      </c>
      <c r="D8" s="61">
        <v>633.5</v>
      </c>
      <c r="E8" s="186">
        <v>4</v>
      </c>
      <c r="F8" s="13">
        <f>D8+E8</f>
        <v>637.5</v>
      </c>
      <c r="G8" s="17">
        <f aca="true" t="shared" si="0" ref="G8:G31">C8/(C8+F8)*100</f>
        <v>76.09135913591359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1379.7</v>
      </c>
      <c r="D9" s="61">
        <v>124.9</v>
      </c>
      <c r="E9" s="33">
        <v>4</v>
      </c>
      <c r="F9" s="13">
        <f aca="true" t="shared" si="2" ref="F9:F31">D9+E9</f>
        <v>128.9</v>
      </c>
      <c r="G9" s="17">
        <f t="shared" si="0"/>
        <v>91.45565424897255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1655.7</v>
      </c>
      <c r="D10" s="61">
        <v>175</v>
      </c>
      <c r="E10" s="33">
        <v>52.5</v>
      </c>
      <c r="F10" s="13">
        <f t="shared" si="2"/>
        <v>227.5</v>
      </c>
      <c r="G10" s="17">
        <f t="shared" si="0"/>
        <v>87.9194987255735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1688</v>
      </c>
      <c r="D11" s="61">
        <v>246</v>
      </c>
      <c r="E11" s="33">
        <v>36</v>
      </c>
      <c r="F11" s="13">
        <f t="shared" si="2"/>
        <v>282</v>
      </c>
      <c r="G11" s="17">
        <f t="shared" si="0"/>
        <v>85.68527918781726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3234.8</v>
      </c>
      <c r="D12" s="61">
        <v>196.5</v>
      </c>
      <c r="E12" s="33">
        <v>26.5</v>
      </c>
      <c r="F12" s="13">
        <f t="shared" si="2"/>
        <v>223</v>
      </c>
      <c r="G12" s="17">
        <f t="shared" si="0"/>
        <v>93.55081265544565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1430</v>
      </c>
      <c r="D13" s="61">
        <v>118</v>
      </c>
      <c r="E13" s="33">
        <v>4</v>
      </c>
      <c r="F13" s="13">
        <f t="shared" si="2"/>
        <v>122</v>
      </c>
      <c r="G13" s="17">
        <f t="shared" si="0"/>
        <v>92.13917525773195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5721.9</v>
      </c>
      <c r="D14" s="61">
        <v>10671.6</v>
      </c>
      <c r="E14" s="33">
        <v>128.5</v>
      </c>
      <c r="F14" s="13">
        <f t="shared" si="2"/>
        <v>10800.1</v>
      </c>
      <c r="G14" s="17">
        <f t="shared" si="0"/>
        <v>34.63200581043457</v>
      </c>
      <c r="H14" s="15">
        <v>0.154</v>
      </c>
      <c r="I14" s="14">
        <v>1.2</v>
      </c>
      <c r="J14" s="14">
        <f t="shared" si="1"/>
        <v>0.1848</v>
      </c>
    </row>
    <row r="15" spans="1:10" ht="22.5">
      <c r="A15" s="11">
        <v>8</v>
      </c>
      <c r="B15" s="16" t="s">
        <v>180</v>
      </c>
      <c r="C15" s="48">
        <v>2017.8</v>
      </c>
      <c r="D15" s="61">
        <v>152.7</v>
      </c>
      <c r="E15" s="33">
        <v>56.5</v>
      </c>
      <c r="F15" s="13">
        <f t="shared" si="2"/>
        <v>209.2</v>
      </c>
      <c r="G15" s="17">
        <f t="shared" si="0"/>
        <v>90.60619667714414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1629.6</v>
      </c>
      <c r="D16" s="61">
        <v>2102.8</v>
      </c>
      <c r="E16" s="33">
        <v>26</v>
      </c>
      <c r="F16" s="13">
        <f t="shared" si="2"/>
        <v>2128.8</v>
      </c>
      <c r="G16" s="17">
        <f t="shared" si="0"/>
        <v>43.358876117496806</v>
      </c>
      <c r="H16" s="15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1288.9</v>
      </c>
      <c r="D17" s="61">
        <v>278.1</v>
      </c>
      <c r="E17" s="33">
        <v>3</v>
      </c>
      <c r="F17" s="13">
        <f t="shared" si="2"/>
        <v>281.1</v>
      </c>
      <c r="G17" s="17">
        <f t="shared" si="0"/>
        <v>82.09554140127389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2" t="s">
        <v>78</v>
      </c>
      <c r="B32" s="203"/>
      <c r="C32" s="30">
        <f>SUM(C8:C31)</f>
        <v>22075.3</v>
      </c>
      <c r="D32" s="30">
        <f>SUM(D8:D31)</f>
        <v>14699.1</v>
      </c>
      <c r="E32" s="19">
        <f>SUM(E8:E31)</f>
        <v>341</v>
      </c>
      <c r="F32" s="19">
        <f>SUM(F8:F31)</f>
        <v>15040.1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E2">
      <selection activeCell="J13" sqref="J13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198" t="s">
        <v>105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204" t="s">
        <v>3</v>
      </c>
      <c r="B3" s="202" t="s">
        <v>102</v>
      </c>
      <c r="C3" s="36" t="s">
        <v>197</v>
      </c>
      <c r="D3" s="34" t="s">
        <v>126</v>
      </c>
      <c r="E3" s="100" t="s">
        <v>106</v>
      </c>
      <c r="F3" s="36" t="s">
        <v>198</v>
      </c>
      <c r="G3" s="162" t="s">
        <v>127</v>
      </c>
      <c r="H3" s="100" t="s">
        <v>128</v>
      </c>
      <c r="I3" s="28" t="s">
        <v>24</v>
      </c>
      <c r="J3" s="196" t="s">
        <v>80</v>
      </c>
      <c r="K3" s="196" t="s">
        <v>5</v>
      </c>
      <c r="L3" s="29" t="s">
        <v>6</v>
      </c>
    </row>
    <row r="4" spans="1:12" ht="45.75" customHeight="1">
      <c r="A4" s="204"/>
      <c r="B4" s="202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197"/>
      <c r="K4" s="197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25.4</v>
      </c>
      <c r="D6" s="48">
        <v>0</v>
      </c>
      <c r="E6" s="85">
        <f aca="true" t="shared" si="0" ref="E6:E29">C6-D6</f>
        <v>25.4</v>
      </c>
      <c r="F6" s="33">
        <v>3651.4</v>
      </c>
      <c r="G6" s="33">
        <v>508.1</v>
      </c>
      <c r="H6" s="85">
        <f aca="true" t="shared" si="1" ref="H6:H29">F6-G6</f>
        <v>3143.3</v>
      </c>
      <c r="I6" s="179">
        <f aca="true" t="shared" si="2" ref="I6:I29">E6/H6*100</f>
        <v>0.8080679540610185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53.2</v>
      </c>
      <c r="D7" s="48">
        <v>0</v>
      </c>
      <c r="E7" s="85">
        <f t="shared" si="0"/>
        <v>53.2</v>
      </c>
      <c r="F7" s="33">
        <v>2517.9</v>
      </c>
      <c r="G7" s="33">
        <v>484.2</v>
      </c>
      <c r="H7" s="85">
        <f t="shared" si="1"/>
        <v>2033.7</v>
      </c>
      <c r="I7" s="179">
        <f t="shared" si="2"/>
        <v>2.6159217190342727</v>
      </c>
      <c r="J7" s="180">
        <v>0</v>
      </c>
      <c r="K7" s="181">
        <v>0.5</v>
      </c>
      <c r="L7" s="181">
        <f t="shared" si="3"/>
        <v>0</v>
      </c>
    </row>
    <row r="8" spans="1:12" ht="22.5">
      <c r="A8" s="102">
        <v>3</v>
      </c>
      <c r="B8" s="48" t="s">
        <v>183</v>
      </c>
      <c r="C8" s="48">
        <v>264.5</v>
      </c>
      <c r="D8" s="48">
        <v>210</v>
      </c>
      <c r="E8" s="85">
        <f t="shared" si="0"/>
        <v>54.5</v>
      </c>
      <c r="F8" s="33">
        <v>3260</v>
      </c>
      <c r="G8" s="33">
        <v>1234</v>
      </c>
      <c r="H8" s="85">
        <f t="shared" si="1"/>
        <v>2026</v>
      </c>
      <c r="I8" s="179">
        <f t="shared" si="2"/>
        <v>2.690029615004936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22.4</v>
      </c>
      <c r="D9" s="48">
        <v>0</v>
      </c>
      <c r="E9" s="85">
        <f t="shared" si="0"/>
        <v>22.4</v>
      </c>
      <c r="F9" s="33">
        <v>3604.2</v>
      </c>
      <c r="G9" s="33">
        <v>1247.8</v>
      </c>
      <c r="H9" s="85">
        <f t="shared" si="1"/>
        <v>2356.3999999999996</v>
      </c>
      <c r="I9" s="179">
        <f t="shared" si="2"/>
        <v>0.950602614157189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110.5</v>
      </c>
      <c r="D10" s="48">
        <v>0</v>
      </c>
      <c r="E10" s="85">
        <f t="shared" si="0"/>
        <v>110.5</v>
      </c>
      <c r="F10" s="33">
        <v>5691.2</v>
      </c>
      <c r="G10" s="33">
        <v>1364.5</v>
      </c>
      <c r="H10" s="85">
        <f t="shared" si="1"/>
        <v>4326.7</v>
      </c>
      <c r="I10" s="179">
        <f t="shared" si="2"/>
        <v>2.5539094459981047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17</v>
      </c>
      <c r="D11" s="48">
        <v>0</v>
      </c>
      <c r="E11" s="85">
        <f t="shared" si="0"/>
        <v>17</v>
      </c>
      <c r="F11" s="33">
        <v>2261</v>
      </c>
      <c r="G11" s="33">
        <v>278.1</v>
      </c>
      <c r="H11" s="85">
        <f t="shared" si="1"/>
        <v>1982.9</v>
      </c>
      <c r="I11" s="179">
        <f t="shared" si="2"/>
        <v>0.8573301729789701</v>
      </c>
      <c r="J11" s="180">
        <v>0</v>
      </c>
      <c r="K11" s="181">
        <v>0.5</v>
      </c>
      <c r="L11" s="181">
        <f t="shared" si="3"/>
        <v>0</v>
      </c>
    </row>
    <row r="12" spans="1:12" ht="22.5">
      <c r="A12" s="102">
        <v>7</v>
      </c>
      <c r="B12" s="48" t="s">
        <v>179</v>
      </c>
      <c r="C12" s="48">
        <v>1824.3</v>
      </c>
      <c r="D12" s="48">
        <v>819.8</v>
      </c>
      <c r="E12" s="85">
        <f t="shared" si="0"/>
        <v>1004.5</v>
      </c>
      <c r="F12" s="33">
        <v>21404.1</v>
      </c>
      <c r="G12" s="33">
        <v>2310.5</v>
      </c>
      <c r="H12" s="85">
        <f t="shared" si="1"/>
        <v>19093.6</v>
      </c>
      <c r="I12" s="179">
        <f t="shared" si="2"/>
        <v>5.2609251267440404</v>
      </c>
      <c r="J12" s="180">
        <v>0.026</v>
      </c>
      <c r="K12" s="181">
        <v>0.5</v>
      </c>
      <c r="L12" s="181">
        <f t="shared" si="3"/>
        <v>0.013</v>
      </c>
    </row>
    <row r="13" spans="1:12" ht="22.5">
      <c r="A13" s="102">
        <v>8</v>
      </c>
      <c r="B13" s="48" t="s">
        <v>180</v>
      </c>
      <c r="C13" s="48">
        <v>3</v>
      </c>
      <c r="D13" s="48">
        <v>0</v>
      </c>
      <c r="E13" s="85">
        <f t="shared" si="0"/>
        <v>3</v>
      </c>
      <c r="F13" s="33">
        <v>6154.2</v>
      </c>
      <c r="G13" s="33">
        <v>3696.2</v>
      </c>
      <c r="H13" s="85">
        <f t="shared" si="1"/>
        <v>2458</v>
      </c>
      <c r="I13" s="179">
        <f t="shared" si="2"/>
        <v>0.12205044751830757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767.3</v>
      </c>
      <c r="D14" s="48">
        <v>742.3</v>
      </c>
      <c r="E14" s="85">
        <f t="shared" si="0"/>
        <v>25</v>
      </c>
      <c r="F14" s="33">
        <v>6058</v>
      </c>
      <c r="G14" s="33">
        <v>1860.5</v>
      </c>
      <c r="H14" s="85">
        <f t="shared" si="1"/>
        <v>4197.5</v>
      </c>
      <c r="I14" s="179">
        <f t="shared" si="2"/>
        <v>0.5955926146515783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51</v>
      </c>
      <c r="D15" s="48">
        <v>0</v>
      </c>
      <c r="E15" s="85">
        <f t="shared" si="0"/>
        <v>51</v>
      </c>
      <c r="F15" s="33">
        <v>2144.6</v>
      </c>
      <c r="G15" s="33">
        <v>191.6</v>
      </c>
      <c r="H15" s="85">
        <f t="shared" si="1"/>
        <v>1953</v>
      </c>
      <c r="I15" s="179">
        <f t="shared" si="2"/>
        <v>2.61136712749616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202" t="s">
        <v>65</v>
      </c>
      <c r="B30" s="203"/>
      <c r="C30" s="30">
        <f aca="true" t="shared" si="4" ref="C30:H30">SUM(C6:C29)</f>
        <v>3138.6000000000004</v>
      </c>
      <c r="D30" s="30">
        <f t="shared" si="4"/>
        <v>1772.1</v>
      </c>
      <c r="E30" s="143">
        <f t="shared" si="4"/>
        <v>1366.5</v>
      </c>
      <c r="F30" s="143">
        <f t="shared" si="4"/>
        <v>56746.6</v>
      </c>
      <c r="G30" s="143">
        <f t="shared" si="4"/>
        <v>13175.500000000002</v>
      </c>
      <c r="H30" s="86">
        <f t="shared" si="4"/>
        <v>43571.1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198" t="s">
        <v>108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4" ht="11.25">
      <c r="A2" s="115"/>
      <c r="B2" s="116"/>
      <c r="C2" s="116"/>
      <c r="D2" s="116"/>
    </row>
    <row r="3" spans="1:14" ht="123" customHeight="1">
      <c r="A3" s="204" t="s">
        <v>3</v>
      </c>
      <c r="B3" s="196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199</v>
      </c>
      <c r="I3" s="162" t="s">
        <v>130</v>
      </c>
      <c r="J3" s="100" t="s">
        <v>131</v>
      </c>
      <c r="K3" s="5" t="s">
        <v>83</v>
      </c>
      <c r="L3" s="196" t="s">
        <v>4</v>
      </c>
      <c r="M3" s="196" t="s">
        <v>5</v>
      </c>
      <c r="N3" s="29" t="s">
        <v>6</v>
      </c>
    </row>
    <row r="4" spans="1:14" ht="53.25" customHeight="1">
      <c r="A4" s="205"/>
      <c r="B4" s="197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197"/>
      <c r="M4" s="197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1640.6</v>
      </c>
      <c r="D6" s="18">
        <f aca="true" t="shared" si="0" ref="D6:D29">C6-E6</f>
        <v>15.5</v>
      </c>
      <c r="E6" s="62">
        <v>1625.1</v>
      </c>
      <c r="F6" s="165">
        <v>0</v>
      </c>
      <c r="G6" s="166">
        <v>31.7</v>
      </c>
      <c r="H6" s="33">
        <v>3651.4</v>
      </c>
      <c r="I6" s="33">
        <v>508.1</v>
      </c>
      <c r="J6" s="167">
        <f aca="true" t="shared" si="1" ref="J6:J29">H6-I6</f>
        <v>3143.3</v>
      </c>
      <c r="K6" s="168">
        <f aca="true" t="shared" si="2" ref="K6:K29">(E6+F6+G6)/J6*100</f>
        <v>52.708936468043134</v>
      </c>
      <c r="L6" s="169">
        <v>0.346</v>
      </c>
      <c r="M6" s="127">
        <v>1.5</v>
      </c>
      <c r="N6" s="127">
        <f aca="true" t="shared" si="3" ref="N6:N29">L6*M6</f>
        <v>0.5189999999999999</v>
      </c>
    </row>
    <row r="7" spans="1:14" ht="22.5">
      <c r="A7" s="102">
        <v>2</v>
      </c>
      <c r="B7" s="48" t="s">
        <v>173</v>
      </c>
      <c r="C7" s="85">
        <v>1440.2</v>
      </c>
      <c r="D7" s="18">
        <f t="shared" si="0"/>
        <v>15.5</v>
      </c>
      <c r="E7" s="62">
        <v>1424.7</v>
      </c>
      <c r="F7" s="165">
        <v>0</v>
      </c>
      <c r="G7" s="123">
        <v>0</v>
      </c>
      <c r="H7" s="33">
        <v>2517.9</v>
      </c>
      <c r="I7" s="33">
        <v>484.2</v>
      </c>
      <c r="J7" s="167">
        <f t="shared" si="1"/>
        <v>2033.7</v>
      </c>
      <c r="K7" s="168">
        <f t="shared" si="2"/>
        <v>70.05458032158135</v>
      </c>
      <c r="L7" s="169">
        <v>0</v>
      </c>
      <c r="M7" s="127">
        <v>1.5</v>
      </c>
      <c r="N7" s="127">
        <f t="shared" si="3"/>
        <v>0</v>
      </c>
    </row>
    <row r="8" spans="1:14" ht="22.5">
      <c r="A8" s="102">
        <v>3</v>
      </c>
      <c r="B8" s="48" t="s">
        <v>183</v>
      </c>
      <c r="C8" s="142">
        <v>950.4</v>
      </c>
      <c r="D8" s="18">
        <f t="shared" si="0"/>
        <v>15.5</v>
      </c>
      <c r="E8" s="170">
        <v>934.9</v>
      </c>
      <c r="F8" s="165">
        <v>0</v>
      </c>
      <c r="G8" s="171">
        <v>110</v>
      </c>
      <c r="H8" s="33">
        <v>3260</v>
      </c>
      <c r="I8" s="33">
        <v>1234</v>
      </c>
      <c r="J8" s="167">
        <f t="shared" si="1"/>
        <v>2026</v>
      </c>
      <c r="K8" s="168">
        <f t="shared" si="2"/>
        <v>51.574531095755184</v>
      </c>
      <c r="L8" s="169">
        <v>0.368</v>
      </c>
      <c r="M8" s="127">
        <v>1.5</v>
      </c>
      <c r="N8" s="127">
        <f t="shared" si="3"/>
        <v>0.552</v>
      </c>
    </row>
    <row r="9" spans="1:14" ht="22.5">
      <c r="A9" s="102">
        <v>4</v>
      </c>
      <c r="B9" s="48" t="s">
        <v>176</v>
      </c>
      <c r="C9" s="85">
        <v>1286.2</v>
      </c>
      <c r="D9" s="18">
        <f t="shared" si="0"/>
        <v>18.200000000000045</v>
      </c>
      <c r="E9" s="62">
        <v>1268</v>
      </c>
      <c r="F9" s="172">
        <v>0</v>
      </c>
      <c r="G9" s="166">
        <v>49.5</v>
      </c>
      <c r="H9" s="33">
        <v>3604.2</v>
      </c>
      <c r="I9" s="33">
        <v>1247.8</v>
      </c>
      <c r="J9" s="167">
        <f t="shared" si="1"/>
        <v>2356.3999999999996</v>
      </c>
      <c r="K9" s="168">
        <f t="shared" si="2"/>
        <v>55.911560006790026</v>
      </c>
      <c r="L9" s="169">
        <v>0.282</v>
      </c>
      <c r="M9" s="127">
        <v>1.5</v>
      </c>
      <c r="N9" s="127">
        <f t="shared" si="3"/>
        <v>0.42299999999999993</v>
      </c>
    </row>
    <row r="10" spans="1:14" ht="22.5">
      <c r="A10" s="102">
        <v>5</v>
      </c>
      <c r="B10" s="48" t="s">
        <v>177</v>
      </c>
      <c r="C10" s="85">
        <v>2411.5</v>
      </c>
      <c r="D10" s="18">
        <f t="shared" si="0"/>
        <v>132.5999999999999</v>
      </c>
      <c r="E10" s="62">
        <v>2278.9</v>
      </c>
      <c r="F10" s="165">
        <v>0</v>
      </c>
      <c r="G10" s="166">
        <v>59.2</v>
      </c>
      <c r="H10" s="33">
        <v>5691.2</v>
      </c>
      <c r="I10" s="33">
        <v>1364.5</v>
      </c>
      <c r="J10" s="167">
        <f t="shared" si="1"/>
        <v>4326.7</v>
      </c>
      <c r="K10" s="168">
        <f t="shared" si="2"/>
        <v>54.03887489310561</v>
      </c>
      <c r="L10" s="169">
        <v>0.319</v>
      </c>
      <c r="M10" s="127">
        <v>1.5</v>
      </c>
      <c r="N10" s="127">
        <f t="shared" si="3"/>
        <v>0.47850000000000004</v>
      </c>
    </row>
    <row r="11" spans="1:14" ht="22.5">
      <c r="A11" s="102">
        <v>6</v>
      </c>
      <c r="B11" s="48" t="s">
        <v>178</v>
      </c>
      <c r="C11" s="85">
        <v>1285.9</v>
      </c>
      <c r="D11" s="18">
        <f t="shared" si="0"/>
        <v>15.5</v>
      </c>
      <c r="E11" s="55">
        <v>1270.4</v>
      </c>
      <c r="F11" s="165">
        <v>0</v>
      </c>
      <c r="G11" s="166">
        <v>50</v>
      </c>
      <c r="H11" s="33">
        <v>2261</v>
      </c>
      <c r="I11" s="33">
        <v>278.1</v>
      </c>
      <c r="J11" s="167">
        <f t="shared" si="1"/>
        <v>1982.9</v>
      </c>
      <c r="K11" s="168">
        <f t="shared" si="2"/>
        <v>66.58933884714308</v>
      </c>
      <c r="L11" s="169">
        <v>0.068</v>
      </c>
      <c r="M11" s="127">
        <v>1.5</v>
      </c>
      <c r="N11" s="127">
        <f t="shared" si="3"/>
        <v>0.10200000000000001</v>
      </c>
    </row>
    <row r="12" spans="1:14" ht="22.5">
      <c r="A12" s="102">
        <v>7</v>
      </c>
      <c r="B12" s="48" t="s">
        <v>179</v>
      </c>
      <c r="C12" s="85">
        <v>5713.5</v>
      </c>
      <c r="D12" s="18">
        <f t="shared" si="0"/>
        <v>215.39999999999964</v>
      </c>
      <c r="E12" s="55">
        <v>5498.1</v>
      </c>
      <c r="F12" s="165">
        <v>0</v>
      </c>
      <c r="G12" s="166">
        <v>200</v>
      </c>
      <c r="H12" s="33">
        <v>21404.1</v>
      </c>
      <c r="I12" s="33">
        <v>2310.5</v>
      </c>
      <c r="J12" s="167">
        <f t="shared" si="1"/>
        <v>19093.6</v>
      </c>
      <c r="K12" s="168">
        <f t="shared" si="2"/>
        <v>29.842984036535807</v>
      </c>
      <c r="L12" s="169">
        <v>0.803</v>
      </c>
      <c r="M12" s="127">
        <v>1.5</v>
      </c>
      <c r="N12" s="127">
        <f t="shared" si="3"/>
        <v>1.2045000000000001</v>
      </c>
    </row>
    <row r="13" spans="1:14" ht="22.5">
      <c r="A13" s="102">
        <v>8</v>
      </c>
      <c r="B13" s="48" t="s">
        <v>180</v>
      </c>
      <c r="C13" s="85">
        <v>1381.1</v>
      </c>
      <c r="D13" s="18">
        <f t="shared" si="0"/>
        <v>18.199999999999818</v>
      </c>
      <c r="E13" s="55">
        <v>1362.9</v>
      </c>
      <c r="F13" s="165">
        <v>0</v>
      </c>
      <c r="G13" s="166">
        <v>154.1</v>
      </c>
      <c r="H13" s="33">
        <v>6154.2</v>
      </c>
      <c r="I13" s="33">
        <v>3696.2</v>
      </c>
      <c r="J13" s="167">
        <f t="shared" si="1"/>
        <v>2458</v>
      </c>
      <c r="K13" s="168">
        <f t="shared" si="2"/>
        <v>61.71684296175752</v>
      </c>
      <c r="L13" s="169">
        <v>0.166</v>
      </c>
      <c r="M13" s="127">
        <v>1.5</v>
      </c>
      <c r="N13" s="127">
        <f t="shared" si="3"/>
        <v>0.249</v>
      </c>
    </row>
    <row r="14" spans="1:14" ht="22.5">
      <c r="A14" s="102">
        <v>9</v>
      </c>
      <c r="B14" s="48" t="s">
        <v>181</v>
      </c>
      <c r="C14" s="85">
        <v>2263.8</v>
      </c>
      <c r="D14" s="18">
        <f t="shared" si="0"/>
        <v>111.70000000000027</v>
      </c>
      <c r="E14" s="62">
        <v>2152.1</v>
      </c>
      <c r="F14" s="165">
        <v>0</v>
      </c>
      <c r="G14" s="166">
        <v>0</v>
      </c>
      <c r="H14" s="33">
        <v>6058</v>
      </c>
      <c r="I14" s="33">
        <v>1860.5</v>
      </c>
      <c r="J14" s="167">
        <f t="shared" si="1"/>
        <v>4197.5</v>
      </c>
      <c r="K14" s="168">
        <f t="shared" si="2"/>
        <v>51.27099463966647</v>
      </c>
      <c r="L14" s="169">
        <v>0.375</v>
      </c>
      <c r="M14" s="127">
        <v>1.5</v>
      </c>
      <c r="N14" s="127">
        <f t="shared" si="3"/>
        <v>0.5625</v>
      </c>
    </row>
    <row r="15" spans="1:14" ht="22.5">
      <c r="A15" s="102">
        <v>10</v>
      </c>
      <c r="B15" s="48" t="s">
        <v>182</v>
      </c>
      <c r="C15" s="85">
        <v>1252.5</v>
      </c>
      <c r="D15" s="18">
        <f t="shared" si="0"/>
        <v>15.5</v>
      </c>
      <c r="E15" s="55">
        <v>1237</v>
      </c>
      <c r="F15" s="172">
        <v>0</v>
      </c>
      <c r="G15" s="166">
        <v>47.2</v>
      </c>
      <c r="H15" s="33">
        <v>2144.6</v>
      </c>
      <c r="I15" s="33">
        <v>191.6</v>
      </c>
      <c r="J15" s="167">
        <f t="shared" si="1"/>
        <v>1953</v>
      </c>
      <c r="K15" s="168">
        <f t="shared" si="2"/>
        <v>65.7552483358935</v>
      </c>
      <c r="L15" s="169">
        <v>0.085</v>
      </c>
      <c r="M15" s="127">
        <v>1.5</v>
      </c>
      <c r="N15" s="127">
        <f t="shared" si="3"/>
        <v>0.1275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202" t="s">
        <v>78</v>
      </c>
      <c r="B30" s="203"/>
      <c r="C30" s="30">
        <f aca="true" t="shared" si="4" ref="C30:J30">SUM(C6:C29)</f>
        <v>19625.7</v>
      </c>
      <c r="D30" s="30">
        <f t="shared" si="4"/>
        <v>573.5999999999997</v>
      </c>
      <c r="E30" s="175">
        <f t="shared" si="4"/>
        <v>19052.1</v>
      </c>
      <c r="F30" s="175">
        <f t="shared" si="4"/>
        <v>0</v>
      </c>
      <c r="G30" s="176">
        <f t="shared" si="4"/>
        <v>701.7</v>
      </c>
      <c r="H30" s="176">
        <f>SUM(H6:H29)</f>
        <v>56746.6</v>
      </c>
      <c r="I30" s="176">
        <f t="shared" si="4"/>
        <v>13175.500000000002</v>
      </c>
      <c r="J30" s="176">
        <f t="shared" si="4"/>
        <v>43571.1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198" t="s">
        <v>82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2" ht="11.25">
      <c r="A2" s="115"/>
      <c r="B2" s="116"/>
    </row>
    <row r="3" spans="1:10" ht="72" customHeight="1">
      <c r="A3" s="204" t="s">
        <v>3</v>
      </c>
      <c r="B3" s="202" t="s">
        <v>102</v>
      </c>
      <c r="C3" s="100" t="s">
        <v>114</v>
      </c>
      <c r="D3" s="36" t="s">
        <v>202</v>
      </c>
      <c r="E3" s="36" t="s">
        <v>203</v>
      </c>
      <c r="F3" s="28" t="s">
        <v>132</v>
      </c>
      <c r="G3" s="28" t="s">
        <v>24</v>
      </c>
      <c r="H3" s="196" t="s">
        <v>80</v>
      </c>
      <c r="I3" s="196" t="s">
        <v>19</v>
      </c>
      <c r="J3" s="29" t="s">
        <v>6</v>
      </c>
    </row>
    <row r="4" spans="1:10" ht="49.5" customHeight="1">
      <c r="A4" s="204"/>
      <c r="B4" s="202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197"/>
      <c r="I4" s="197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3651.4</v>
      </c>
      <c r="E6" s="33">
        <v>508.1</v>
      </c>
      <c r="F6" s="85">
        <f aca="true" t="shared" si="0" ref="F6:F29">D6-E6</f>
        <v>3143.3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2517.9</v>
      </c>
      <c r="E7" s="33">
        <v>484.2</v>
      </c>
      <c r="F7" s="85">
        <f t="shared" si="0"/>
        <v>2033.7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3260</v>
      </c>
      <c r="E8" s="33">
        <v>1234</v>
      </c>
      <c r="F8" s="85">
        <f t="shared" si="0"/>
        <v>2026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3604.2</v>
      </c>
      <c r="E9" s="33">
        <v>1247.8</v>
      </c>
      <c r="F9" s="85">
        <f t="shared" si="0"/>
        <v>2356.3999999999996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5691.2</v>
      </c>
      <c r="E10" s="33">
        <v>1364.5</v>
      </c>
      <c r="F10" s="85">
        <f t="shared" si="0"/>
        <v>4326.7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2261</v>
      </c>
      <c r="E11" s="33">
        <v>278.1</v>
      </c>
      <c r="F11" s="85">
        <f t="shared" si="0"/>
        <v>1982.9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21404.1</v>
      </c>
      <c r="E12" s="33">
        <v>2310.5</v>
      </c>
      <c r="F12" s="85">
        <f t="shared" si="0"/>
        <v>19093.6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6154.2</v>
      </c>
      <c r="E13" s="33">
        <v>3696.2</v>
      </c>
      <c r="F13" s="85">
        <f t="shared" si="0"/>
        <v>2458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6058</v>
      </c>
      <c r="E14" s="33">
        <v>1860.5</v>
      </c>
      <c r="F14" s="85">
        <f t="shared" si="0"/>
        <v>4197.5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2144.6</v>
      </c>
      <c r="E15" s="33">
        <v>191.6</v>
      </c>
      <c r="F15" s="85">
        <f t="shared" si="0"/>
        <v>1953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202" t="s">
        <v>78</v>
      </c>
      <c r="B30" s="203"/>
      <c r="C30" s="86">
        <f>SUM(C6:C29)</f>
        <v>0</v>
      </c>
      <c r="D30" s="86">
        <f>SUM(D6:D29)</f>
        <v>56746.6</v>
      </c>
      <c r="E30" s="86">
        <f>SUM(E6:E29)</f>
        <v>13175.500000000002</v>
      </c>
      <c r="F30" s="143">
        <f>SUM(F6:F29)</f>
        <v>43571.1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198" t="s">
        <v>79</v>
      </c>
      <c r="B1" s="198"/>
      <c r="C1" s="198"/>
      <c r="D1" s="198"/>
      <c r="E1" s="198"/>
      <c r="F1" s="198"/>
      <c r="G1" s="198"/>
      <c r="H1" s="198"/>
      <c r="I1" s="145"/>
      <c r="J1" s="145"/>
      <c r="K1" s="145"/>
    </row>
    <row r="2" spans="1:2" ht="11.25">
      <c r="A2" s="115"/>
      <c r="B2" s="116"/>
    </row>
    <row r="3" spans="1:8" ht="58.5" customHeight="1">
      <c r="A3" s="204" t="s">
        <v>3</v>
      </c>
      <c r="B3" s="202" t="s">
        <v>102</v>
      </c>
      <c r="C3" s="100" t="s">
        <v>115</v>
      </c>
      <c r="D3" s="83" t="s">
        <v>144</v>
      </c>
      <c r="E3" s="100" t="s">
        <v>24</v>
      </c>
      <c r="F3" s="196" t="s">
        <v>80</v>
      </c>
      <c r="G3" s="196" t="s">
        <v>5</v>
      </c>
      <c r="H3" s="29" t="s">
        <v>6</v>
      </c>
    </row>
    <row r="4" spans="1:8" ht="38.25" customHeight="1">
      <c r="A4" s="205"/>
      <c r="B4" s="202"/>
      <c r="C4" s="136" t="s">
        <v>81</v>
      </c>
      <c r="D4" s="136" t="s">
        <v>76</v>
      </c>
      <c r="E4" s="146" t="s">
        <v>77</v>
      </c>
      <c r="F4" s="197"/>
      <c r="G4" s="197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48">
        <v>1640.6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148">
        <v>1440.2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9">
        <v>950.4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148">
        <v>1286.2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148">
        <v>2411.5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148">
        <v>1285.9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148">
        <v>5713.5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148">
        <v>1381.1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148">
        <v>2263.8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148">
        <v>1252.5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202" t="s">
        <v>78</v>
      </c>
      <c r="B23" s="203"/>
      <c r="C23" s="154">
        <f>SUM(C6:C22)</f>
        <v>0</v>
      </c>
      <c r="D23" s="143">
        <f>SUM(D6:D22)</f>
        <v>19625.7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" sqref="D10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198" t="s">
        <v>72</v>
      </c>
      <c r="B1" s="198"/>
      <c r="C1" s="198"/>
      <c r="D1" s="198"/>
      <c r="E1" s="198"/>
      <c r="F1" s="198"/>
      <c r="G1" s="198"/>
      <c r="H1" s="198"/>
      <c r="I1" s="135"/>
      <c r="J1" s="135"/>
      <c r="K1" s="135"/>
    </row>
    <row r="2" spans="1:2" ht="11.25">
      <c r="A2" s="115"/>
      <c r="B2" s="116"/>
    </row>
    <row r="3" spans="1:8" ht="56.25" customHeight="1">
      <c r="A3" s="204" t="s">
        <v>73</v>
      </c>
      <c r="B3" s="202" t="s">
        <v>102</v>
      </c>
      <c r="C3" s="100" t="s">
        <v>116</v>
      </c>
      <c r="D3" s="100" t="s">
        <v>117</v>
      </c>
      <c r="E3" s="100" t="s">
        <v>24</v>
      </c>
      <c r="F3" s="196" t="s">
        <v>74</v>
      </c>
      <c r="G3" s="196" t="s">
        <v>5</v>
      </c>
      <c r="H3" s="29" t="s">
        <v>6</v>
      </c>
    </row>
    <row r="4" spans="1:8" ht="37.5" customHeight="1">
      <c r="A4" s="205"/>
      <c r="B4" s="202"/>
      <c r="C4" s="136" t="s">
        <v>75</v>
      </c>
      <c r="D4" s="136" t="s">
        <v>76</v>
      </c>
      <c r="E4" s="137" t="s">
        <v>77</v>
      </c>
      <c r="F4" s="197"/>
      <c r="G4" s="197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449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201.2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168.2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458.1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398.8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202.7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1433.3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286.9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572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181.1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202" t="s">
        <v>78</v>
      </c>
      <c r="B21" s="203"/>
      <c r="C21" s="86">
        <f>SUM(C6:C20)</f>
        <v>0</v>
      </c>
      <c r="D21" s="143">
        <f>SUM(D6:D20)</f>
        <v>4351.300000000001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3" sqref="H13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198" t="s">
        <v>118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204" t="s">
        <v>3</v>
      </c>
      <c r="B3" s="202" t="s">
        <v>102</v>
      </c>
      <c r="C3" s="68" t="s">
        <v>66</v>
      </c>
      <c r="D3" s="28" t="s">
        <v>145</v>
      </c>
      <c r="E3" s="28" t="s">
        <v>119</v>
      </c>
      <c r="F3" s="36" t="s">
        <v>224</v>
      </c>
      <c r="G3" s="36" t="s">
        <v>221</v>
      </c>
      <c r="H3" s="36" t="s">
        <v>222</v>
      </c>
      <c r="I3" s="100" t="s">
        <v>133</v>
      </c>
      <c r="J3" s="100" t="s">
        <v>24</v>
      </c>
      <c r="K3" s="196" t="s">
        <v>67</v>
      </c>
      <c r="L3" s="196" t="s">
        <v>5</v>
      </c>
      <c r="M3" s="29" t="s">
        <v>6</v>
      </c>
    </row>
    <row r="4" spans="1:13" ht="43.5" customHeight="1">
      <c r="A4" s="204"/>
      <c r="B4" s="202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197"/>
      <c r="L4" s="197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3435</v>
      </c>
      <c r="G6" s="13">
        <v>35.1</v>
      </c>
      <c r="H6" s="54">
        <v>473</v>
      </c>
      <c r="I6" s="124">
        <f aca="true" t="shared" si="1" ref="I6:I29">F6-G6-H6</f>
        <v>2926.9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2302.3</v>
      </c>
      <c r="G7" s="13">
        <v>35.1</v>
      </c>
      <c r="H7" s="54">
        <v>449.1</v>
      </c>
      <c r="I7" s="124">
        <f t="shared" si="1"/>
        <v>1818.1000000000004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3199.2</v>
      </c>
      <c r="G8" s="13">
        <v>35.1</v>
      </c>
      <c r="H8" s="54">
        <v>1198.9</v>
      </c>
      <c r="I8" s="124">
        <f t="shared" si="1"/>
        <v>1965.1999999999998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3445.9</v>
      </c>
      <c r="G9" s="13">
        <v>35.1</v>
      </c>
      <c r="H9" s="54">
        <v>1242.5</v>
      </c>
      <c r="I9" s="124">
        <f t="shared" si="1"/>
        <v>2168.3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5431.2</v>
      </c>
      <c r="G10" s="13">
        <v>116.9</v>
      </c>
      <c r="H10" s="54">
        <v>1167.1</v>
      </c>
      <c r="I10" s="124">
        <f t="shared" si="1"/>
        <v>4147.200000000001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2162.1</v>
      </c>
      <c r="G11" s="13">
        <v>35.1</v>
      </c>
      <c r="H11" s="54">
        <v>243</v>
      </c>
      <c r="I11" s="124">
        <f t="shared" si="1"/>
        <v>1884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19209.6</v>
      </c>
      <c r="G12" s="13">
        <v>977.4</v>
      </c>
      <c r="H12" s="54">
        <v>1383.8</v>
      </c>
      <c r="I12" s="124">
        <f t="shared" si="1"/>
        <v>16848.399999999998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6070.1</v>
      </c>
      <c r="G13" s="13">
        <v>35.1</v>
      </c>
      <c r="H13" s="54">
        <v>3661.1</v>
      </c>
      <c r="I13" s="124">
        <f t="shared" si="1"/>
        <v>2373.9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5830.8</v>
      </c>
      <c r="G14" s="13">
        <v>859.2</v>
      </c>
      <c r="H14" s="54">
        <v>1001.3</v>
      </c>
      <c r="I14" s="124">
        <f t="shared" si="1"/>
        <v>3970.3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2006.1</v>
      </c>
      <c r="G15" s="13">
        <v>35</v>
      </c>
      <c r="H15" s="54">
        <v>156.6</v>
      </c>
      <c r="I15" s="124">
        <f t="shared" si="1"/>
        <v>1814.5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202" t="s">
        <v>65</v>
      </c>
      <c r="B30" s="203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53092.299999999996</v>
      </c>
      <c r="G30" s="86">
        <f t="shared" si="4"/>
        <v>2199.1</v>
      </c>
      <c r="H30" s="86">
        <f t="shared" si="4"/>
        <v>10976.4</v>
      </c>
      <c r="I30" s="86">
        <f t="shared" si="4"/>
        <v>39916.8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98" t="s">
        <v>120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04" t="s">
        <v>3</v>
      </c>
      <c r="B3" s="202" t="s">
        <v>102</v>
      </c>
      <c r="C3" s="28" t="s">
        <v>121</v>
      </c>
      <c r="D3" s="27"/>
      <c r="E3" s="27"/>
      <c r="F3" s="36" t="s">
        <v>217</v>
      </c>
      <c r="G3" s="36" t="s">
        <v>223</v>
      </c>
      <c r="H3" s="36" t="s">
        <v>222</v>
      </c>
      <c r="I3" s="100" t="s">
        <v>134</v>
      </c>
      <c r="J3" s="100" t="s">
        <v>24</v>
      </c>
      <c r="K3" s="196" t="s">
        <v>15</v>
      </c>
      <c r="L3" s="196" t="s">
        <v>63</v>
      </c>
      <c r="M3" s="6" t="s">
        <v>6</v>
      </c>
    </row>
    <row r="4" spans="1:13" s="10" customFormat="1" ht="56.25" customHeight="1">
      <c r="A4" s="204"/>
      <c r="B4" s="202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197"/>
      <c r="L4" s="197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3435</v>
      </c>
      <c r="G6" s="13">
        <v>35.1</v>
      </c>
      <c r="H6" s="54">
        <v>473</v>
      </c>
      <c r="I6" s="105">
        <f aca="true" t="shared" si="0" ref="I6:I29">F6-G6-H6</f>
        <v>2926.9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2302.3</v>
      </c>
      <c r="G7" s="13">
        <v>35.1</v>
      </c>
      <c r="H7" s="54">
        <v>449.1</v>
      </c>
      <c r="I7" s="105">
        <f t="shared" si="0"/>
        <v>1818.1000000000004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3199.2</v>
      </c>
      <c r="G8" s="13">
        <v>35.1</v>
      </c>
      <c r="H8" s="54">
        <v>1198.9</v>
      </c>
      <c r="I8" s="105">
        <f t="shared" si="0"/>
        <v>1965.1999999999998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3445.9</v>
      </c>
      <c r="G9" s="13">
        <v>35.1</v>
      </c>
      <c r="H9" s="54">
        <v>1242.5</v>
      </c>
      <c r="I9" s="105">
        <f t="shared" si="0"/>
        <v>2168.3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5431.2</v>
      </c>
      <c r="G10" s="13">
        <v>116.9</v>
      </c>
      <c r="H10" s="54">
        <v>1167.1</v>
      </c>
      <c r="I10" s="105">
        <f t="shared" si="0"/>
        <v>4147.200000000001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2162.1</v>
      </c>
      <c r="G11" s="13">
        <v>35.1</v>
      </c>
      <c r="H11" s="54">
        <v>243</v>
      </c>
      <c r="I11" s="105">
        <f t="shared" si="0"/>
        <v>1884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19209.6</v>
      </c>
      <c r="G12" s="13">
        <v>977.4</v>
      </c>
      <c r="H12" s="54">
        <v>1383.8</v>
      </c>
      <c r="I12" s="105">
        <f t="shared" si="0"/>
        <v>16848.399999999998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6070.1</v>
      </c>
      <c r="G13" s="13">
        <v>35.1</v>
      </c>
      <c r="H13" s="54">
        <v>3661.1</v>
      </c>
      <c r="I13" s="105">
        <f t="shared" si="0"/>
        <v>2373.9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5830.8</v>
      </c>
      <c r="G14" s="13">
        <v>859.2</v>
      </c>
      <c r="H14" s="54">
        <v>1001.3</v>
      </c>
      <c r="I14" s="105">
        <f t="shared" si="0"/>
        <v>3970.3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2006.1</v>
      </c>
      <c r="G15" s="13">
        <v>35</v>
      </c>
      <c r="H15" s="54">
        <v>156.6</v>
      </c>
      <c r="I15" s="105">
        <f t="shared" si="0"/>
        <v>1814.5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202" t="s">
        <v>65</v>
      </c>
      <c r="B30" s="203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53092.299999999996</v>
      </c>
      <c r="G30" s="19">
        <f t="shared" si="3"/>
        <v>2199.1</v>
      </c>
      <c r="H30" s="19">
        <f t="shared" si="3"/>
        <v>10976.4</v>
      </c>
      <c r="I30" s="19">
        <f t="shared" si="3"/>
        <v>39916.8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РОНО</cp:lastModifiedBy>
  <cp:lastPrinted>2009-10-20T06:28:21Z</cp:lastPrinted>
  <dcterms:created xsi:type="dcterms:W3CDTF">2007-07-17T04:31:37Z</dcterms:created>
  <dcterms:modified xsi:type="dcterms:W3CDTF">2010-03-17T12:36:07Z</dcterms:modified>
  <cp:category/>
  <cp:version/>
  <cp:contentType/>
  <cp:contentStatus/>
</cp:coreProperties>
</file>