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<sst xmlns="http://schemas.openxmlformats.org/spreadsheetml/2006/main" count="601" uniqueCount="229">
  <si>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</si>
  <si>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</si>
  <si>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</si>
  <si>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</si>
  <si>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</si>
  <si>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</si>
  <si>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</si>
  <si>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</si>
  <si>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</si>
  <si>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</si>
  <si>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</si>
  <si>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</si>
  <si>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</si>
  <si>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</si>
  <si>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</si>
  <si>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</si>
  <si>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</si>
  <si>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</si>
  <si>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</si>
  <si>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</si>
  <si>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</si>
  <si>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</si>
  <si>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</si>
  <si>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</si>
  <si>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</si>
  <si>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</si>
  <si>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</si>
  <si>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</si>
  <si>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</si>
  <si>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</si>
  <si>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</si>
  <si>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</si>
  <si>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</si>
  <si>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</si>
  <si>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</si>
  <si>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</si>
  <si>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</si>
  <si>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</si>
  <si>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</si>
  <si>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</si>
  <si>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</si>
  <si>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</si>
  <si>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</si>
  <si>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</si>
  <si>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</si>
  <si>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</si>
  <si>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</si>
  <si>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</si>
  <si>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</si>
  <si>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</si>
  <si>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</si>
  <si>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</si>
  <si>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</si>
  <si>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</si>
  <si>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</si>
  <si>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</si>
  <si>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</si>
  <si>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</si>
  <si>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</si>
  <si>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</si>
  <si>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</si>
  <si>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</si>
  <si>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</si>
  <si>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</si>
  <si>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</si>
  <si>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</si>
  <si>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</si>
  <si>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</si>
  <si>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</si>
  <si>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</si>
  <si>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</si>
  <si>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</si>
  <si>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</si>
  <si>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</si>
  <si>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</si>
  <si>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</si>
  <si>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</si>
  <si>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</si>
  <si>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</si>
  <si>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</si>
  <si>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</si>
  <si>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</si>
  <si>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</si>
  <si>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</si>
  <si>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</si>
  <si>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</si>
  <si>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</si>
  <si>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</si>
  <si>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</si>
  <si>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</si>
  <si>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</si>
  <si>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</si>
  <si>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</si>
  <si>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</si>
  <si>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</si>
  <si>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</si>
  <si>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</si>
  <si>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</si>
  <si>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</si>
  <si>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</si>
  <si>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</si>
  <si>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</si>
  <si>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</si>
  <si>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</si>
  <si>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</si>
  <si>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</si>
  <si>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</si>
  <si>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</si>
  <si>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</si>
  <si>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</si>
  <si>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</si>
  <si>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</si>
  <si>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</si>
  <si>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</si>
  <si>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</si>
  <si>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</si>
  <si>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</si>
  <si>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</si>
  <si>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</si>
  <si>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</si>
  <si>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</si>
  <si>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</si>
  <si>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</si>
  <si>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</si>
  <si>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</si>
  <si>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</si>
  <si>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</si>
  <si>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</si>
  <si>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</si>
  <si>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</si>
  <si>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</si>
  <si>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</si>
  <si>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</si>
  <si>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</si>
  <si>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</si>
  <si>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</si>
  <si>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</si>
  <si>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</si>
  <si>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</si>
  <si>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</si>
  <si>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</si>
  <si>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</si>
  <si>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</si>
  <si>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</si>
  <si>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</si>
  <si>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</si>
  <si>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</si>
  <si>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</si>
  <si>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</si>
  <si>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</si>
  <si>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</si>
  <si>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</si>
  <si>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</si>
  <si>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</si>
  <si>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</si>
  <si>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</si>
  <si>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</si>
  <si>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</si>
  <si>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</si>
  <si>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</si>
  <si>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</si>
  <si>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</si>
  <si>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</si>
  <si>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</si>
  <si>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</si>
  <si>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</si>
  <si>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</si>
  <si>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</si>
  <si>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</si>
  <si>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</si>
  <si>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</si>
  <si>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</si>
  <si>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</si>
  <si>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</si>
  <si>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</si>
  <si>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</si>
  <si>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</si>
  <si>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</si>
  <si>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</si>
  <si>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</si>
  <si>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</si>
  <si>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</si>
  <si>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</si>
  <si>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</si>
  <si>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</si>
  <si>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</si>
  <si>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>0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</si>
  <si>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</si>
  <si>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</si>
  <si>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</si>
  <si>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</si>
  <si>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</si>
  <si>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по данным УФНС России по Чувашской Республике_</t>
  </si>
  <si>
    <t>по данным УФНС России по  Чувашской Республике_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</si>
  <si>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</si>
  <si>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</si>
  <si>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</si>
  <si>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Недоимка по местным налогам на 01.01.2009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</si>
  <si>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</si>
  <si>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 поселений  на 2009 год</t>
  </si>
  <si>
    <t>Плановые показатели объема расходов бюджета  поселений на 2009 год</t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</si>
  <si>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</si>
  <si>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</si>
  <si>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</si>
  <si>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</si>
  <si>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Кредиторская задолженность на 01.01.2009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</si>
  <si>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</si>
  <si>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</si>
  <si>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</si>
  <si>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</si>
  <si>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</si>
  <si>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</si>
  <si>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</si>
  <si>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</si>
  <si>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налоговых и неналоговых доходов в бюджеты поселений 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</si>
  <si>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</si>
  <si>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</si>
  <si>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</si>
  <si>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Прогноз поступления доходов в бюджет поселений  на 2009 год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</si>
  <si>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</si>
  <si>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</si>
  <si>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</si>
  <si>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</si>
  <si>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</si>
  <si>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</si>
  <si>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доходов в бюджет  поселений  на 2009 год</t>
  </si>
  <si>
    <t xml:space="preserve"> Результаты оценки качества управления финансами и платежеспособности поселений Козловского  района   по состоянию на 01.04.2009 г. </t>
  </si>
  <si>
    <t>Кредиторская задолженность на 01.04.2009</t>
  </si>
  <si>
    <t>Недоимка по местным налогам на 01.04.2009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</si>
</sst>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0.194</c:v>
                </c:pt>
                <c:pt idx="1">
                  <c:v>0</c:v>
                </c:pt>
                <c:pt idx="2">
                  <c:v>0.402</c:v>
                </c:pt>
                <c:pt idx="3">
                  <c:v>0.353</c:v>
                </c:pt>
                <c:pt idx="4">
                  <c:v>0.072</c:v>
                </c:pt>
                <c:pt idx="5">
                  <c:v>0</c:v>
                </c:pt>
                <c:pt idx="6">
                  <c:v>1.061</c:v>
                </c:pt>
                <c:pt idx="7">
                  <c:v>0.026</c:v>
                </c:pt>
                <c:pt idx="8">
                  <c:v>0.531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0.75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0.6</c:v>
                </c:pt>
                <c:pt idx="9">
                  <c:v>1.2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0.525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0.498</c:v>
                </c:pt>
                <c:pt idx="7">
                  <c:v>0</c:v>
                </c:pt>
                <c:pt idx="8">
                  <c:v>0.635</c:v>
                </c:pt>
                <c:pt idx="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10.244</c:v>
                </c:pt>
                <c:pt idx="1">
                  <c:v>10.049999999999999</c:v>
                </c:pt>
                <c:pt idx="2">
                  <c:v>10.976999999999999</c:v>
                </c:pt>
                <c:pt idx="3">
                  <c:v>10.402999999999999</c:v>
                </c:pt>
                <c:pt idx="4">
                  <c:v>10.122</c:v>
                </c:pt>
                <c:pt idx="5">
                  <c:v>10.049999999999999</c:v>
                </c:pt>
                <c:pt idx="6">
                  <c:v>11.769999999999998</c:v>
                </c:pt>
                <c:pt idx="7">
                  <c:v>10.076</c:v>
                </c:pt>
                <c:pt idx="8">
                  <c:v>11.366</c:v>
                </c:pt>
                <c:pt idx="9">
                  <c:v>10.049999999999999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64127230"/>
        <c:axId val="40274159"/>
      </c:barChart>
      <c:catAx>
        <c:axId val="641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74159"/>
        <c:crosses val="autoZero"/>
        <c:auto val="1"/>
        <c:lblOffset val="100"/>
        <c:noMultiLvlLbl val="0"/>
      </c:catAx>
      <c:valAx>
        <c:axId val="40274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2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S3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5" t="s">
        <v>226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5" spans="1:19" ht="35.25" customHeight="1">
      <c r="A5" s="189" t="s">
        <v>3</v>
      </c>
      <c r="B5" s="189" t="s">
        <v>102</v>
      </c>
      <c r="C5" s="190" t="s">
        <v>156</v>
      </c>
      <c r="D5" s="190" t="s">
        <v>157</v>
      </c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162</v>
      </c>
      <c r="J5" s="190" t="s">
        <v>163</v>
      </c>
      <c r="K5" s="190" t="s">
        <v>164</v>
      </c>
      <c r="L5" s="190" t="s">
        <v>165</v>
      </c>
      <c r="M5" s="190" t="s">
        <v>166</v>
      </c>
      <c r="N5" s="190" t="s">
        <v>167</v>
      </c>
      <c r="O5" s="190" t="s">
        <v>168</v>
      </c>
      <c r="P5" s="190" t="s">
        <v>169</v>
      </c>
      <c r="Q5" s="190" t="s">
        <v>170</v>
      </c>
      <c r="R5" s="190" t="s">
        <v>171</v>
      </c>
      <c r="S5" s="191" t="s">
        <v>172</v>
      </c>
    </row>
    <row r="6" spans="1:19" ht="22.5">
      <c r="A6" s="192">
        <v>1</v>
      </c>
      <c r="B6" s="30" t="s">
        <v>194</v>
      </c>
      <c r="C6" s="193">
        <v>0</v>
      </c>
      <c r="D6" s="194">
        <v>0</v>
      </c>
      <c r="E6" s="194">
        <v>0.194</v>
      </c>
      <c r="F6" s="194">
        <v>1.2</v>
      </c>
      <c r="G6" s="194">
        <v>1.2</v>
      </c>
      <c r="H6" s="194">
        <v>1.2</v>
      </c>
      <c r="I6" s="194">
        <v>1</v>
      </c>
      <c r="J6" s="194">
        <v>0.75</v>
      </c>
      <c r="K6" s="194">
        <v>0.75</v>
      </c>
      <c r="L6" s="194">
        <v>0.5</v>
      </c>
      <c r="M6" s="194">
        <v>0</v>
      </c>
      <c r="N6" s="194">
        <v>0.75</v>
      </c>
      <c r="O6" s="194">
        <v>0.75</v>
      </c>
      <c r="P6" s="194">
        <v>0.75</v>
      </c>
      <c r="Q6" s="194">
        <v>1.2</v>
      </c>
      <c r="R6" s="194">
        <v>0</v>
      </c>
      <c r="S6" s="194">
        <f aca="true" t="shared" si="0" ref="S6:S29">SUM(C6:R6)</f>
        <v>10.244</v>
      </c>
    </row>
    <row r="7" spans="1:19" ht="12.75">
      <c r="A7" s="192">
        <v>2</v>
      </c>
      <c r="B7" s="30" t="s">
        <v>173</v>
      </c>
      <c r="C7" s="193">
        <v>0</v>
      </c>
      <c r="D7" s="194">
        <v>0</v>
      </c>
      <c r="E7" s="194">
        <v>0</v>
      </c>
      <c r="F7" s="194">
        <v>1.2</v>
      </c>
      <c r="G7" s="194">
        <v>1.2</v>
      </c>
      <c r="H7" s="194">
        <v>1.2</v>
      </c>
      <c r="I7" s="194">
        <v>1</v>
      </c>
      <c r="J7" s="194">
        <v>0.75</v>
      </c>
      <c r="K7" s="194">
        <v>0.75</v>
      </c>
      <c r="L7" s="194">
        <v>0.5</v>
      </c>
      <c r="M7" s="194">
        <v>0</v>
      </c>
      <c r="N7" s="194">
        <v>0.75</v>
      </c>
      <c r="O7" s="194">
        <v>0.75</v>
      </c>
      <c r="P7" s="194">
        <v>0.75</v>
      </c>
      <c r="Q7" s="194">
        <v>1.2</v>
      </c>
      <c r="R7" s="194">
        <v>0</v>
      </c>
      <c r="S7" s="194">
        <f t="shared" si="0"/>
        <v>10.049999999999999</v>
      </c>
    </row>
    <row r="8" spans="1:19" ht="12.75">
      <c r="A8" s="192">
        <v>3</v>
      </c>
      <c r="B8" s="30" t="s">
        <v>183</v>
      </c>
      <c r="C8" s="193">
        <v>0</v>
      </c>
      <c r="D8" s="194">
        <v>0</v>
      </c>
      <c r="E8" s="194">
        <v>0.402</v>
      </c>
      <c r="F8" s="194">
        <v>1.2</v>
      </c>
      <c r="G8" s="194">
        <v>1.2</v>
      </c>
      <c r="H8" s="194">
        <v>1.2</v>
      </c>
      <c r="I8" s="194">
        <v>1</v>
      </c>
      <c r="J8" s="194">
        <v>0.75</v>
      </c>
      <c r="K8" s="194">
        <v>0.75</v>
      </c>
      <c r="L8" s="194">
        <v>0.5</v>
      </c>
      <c r="M8" s="194">
        <v>0</v>
      </c>
      <c r="N8" s="194">
        <v>0.75</v>
      </c>
      <c r="O8" s="194">
        <v>0.75</v>
      </c>
      <c r="P8" s="194">
        <v>0.75</v>
      </c>
      <c r="Q8" s="194">
        <v>1.2</v>
      </c>
      <c r="R8" s="194">
        <v>0.525</v>
      </c>
      <c r="S8" s="194">
        <f t="shared" si="0"/>
        <v>10.976999999999999</v>
      </c>
    </row>
    <row r="9" spans="1:19" ht="12.75">
      <c r="A9" s="192">
        <v>4</v>
      </c>
      <c r="B9" s="30" t="s">
        <v>176</v>
      </c>
      <c r="C9" s="193">
        <v>0</v>
      </c>
      <c r="D9" s="194">
        <v>0</v>
      </c>
      <c r="E9" s="194">
        <v>0.353</v>
      </c>
      <c r="F9" s="194">
        <v>1.2</v>
      </c>
      <c r="G9" s="194">
        <v>1.2</v>
      </c>
      <c r="H9" s="194">
        <v>1.2</v>
      </c>
      <c r="I9" s="194">
        <v>1</v>
      </c>
      <c r="J9" s="194">
        <v>0.75</v>
      </c>
      <c r="K9" s="194">
        <v>0.75</v>
      </c>
      <c r="L9" s="194">
        <v>0.5</v>
      </c>
      <c r="M9" s="194">
        <v>0</v>
      </c>
      <c r="N9" s="194">
        <v>0.75</v>
      </c>
      <c r="O9" s="194">
        <v>0.75</v>
      </c>
      <c r="P9" s="194">
        <v>0.75</v>
      </c>
      <c r="Q9" s="194">
        <v>1.2</v>
      </c>
      <c r="R9" s="194">
        <v>0</v>
      </c>
      <c r="S9" s="194">
        <f t="shared" si="0"/>
        <v>10.402999999999999</v>
      </c>
    </row>
    <row r="10" spans="1:19" ht="22.5">
      <c r="A10" s="192">
        <v>5</v>
      </c>
      <c r="B10" s="30" t="s">
        <v>177</v>
      </c>
      <c r="C10" s="193">
        <v>0</v>
      </c>
      <c r="D10" s="194">
        <v>0</v>
      </c>
      <c r="E10" s="194">
        <v>0.072</v>
      </c>
      <c r="F10" s="194">
        <v>1.2</v>
      </c>
      <c r="G10" s="194">
        <v>1.2</v>
      </c>
      <c r="H10" s="194">
        <v>1.2</v>
      </c>
      <c r="I10" s="194">
        <v>1</v>
      </c>
      <c r="J10" s="194">
        <v>0.75</v>
      </c>
      <c r="K10" s="194">
        <v>0.75</v>
      </c>
      <c r="L10" s="194">
        <v>0.5</v>
      </c>
      <c r="M10" s="194">
        <v>0</v>
      </c>
      <c r="N10" s="194">
        <v>0.75</v>
      </c>
      <c r="O10" s="194">
        <v>0.75</v>
      </c>
      <c r="P10" s="194">
        <v>0.75</v>
      </c>
      <c r="Q10" s="194">
        <v>1.2</v>
      </c>
      <c r="R10" s="194">
        <v>0</v>
      </c>
      <c r="S10" s="194">
        <f t="shared" si="0"/>
        <v>10.122</v>
      </c>
    </row>
    <row r="11" spans="1:19" ht="12.75">
      <c r="A11" s="192">
        <v>6</v>
      </c>
      <c r="B11" s="30" t="s">
        <v>178</v>
      </c>
      <c r="C11" s="193">
        <v>0</v>
      </c>
      <c r="D11" s="194">
        <v>0</v>
      </c>
      <c r="E11" s="194">
        <v>0</v>
      </c>
      <c r="F11" s="194">
        <v>1.2</v>
      </c>
      <c r="G11" s="194">
        <v>1.2</v>
      </c>
      <c r="H11" s="194">
        <v>1.2</v>
      </c>
      <c r="I11" s="194">
        <v>1</v>
      </c>
      <c r="J11" s="194">
        <v>0.75</v>
      </c>
      <c r="K11" s="194">
        <v>0.75</v>
      </c>
      <c r="L11" s="194">
        <v>0.5</v>
      </c>
      <c r="M11" s="194">
        <v>0</v>
      </c>
      <c r="N11" s="194">
        <v>0.75</v>
      </c>
      <c r="O11" s="194">
        <v>0.75</v>
      </c>
      <c r="P11" s="194">
        <v>0.75</v>
      </c>
      <c r="Q11" s="194">
        <v>1.2</v>
      </c>
      <c r="R11" s="194">
        <v>0</v>
      </c>
      <c r="S11" s="194">
        <f t="shared" si="0"/>
        <v>10.049999999999999</v>
      </c>
    </row>
    <row r="12" spans="1:19" ht="12.75">
      <c r="A12" s="192">
        <v>7</v>
      </c>
      <c r="B12" s="30" t="s">
        <v>195</v>
      </c>
      <c r="C12" s="193">
        <v>0.161</v>
      </c>
      <c r="D12" s="194">
        <v>0</v>
      </c>
      <c r="E12" s="194">
        <v>1.061</v>
      </c>
      <c r="F12" s="194">
        <v>1.2</v>
      </c>
      <c r="G12" s="194">
        <v>1.2</v>
      </c>
      <c r="H12" s="194">
        <v>1.2</v>
      </c>
      <c r="I12" s="194">
        <v>1</v>
      </c>
      <c r="J12" s="194">
        <v>0.75</v>
      </c>
      <c r="K12" s="194">
        <v>0.75</v>
      </c>
      <c r="L12" s="194">
        <v>0.5</v>
      </c>
      <c r="M12" s="194">
        <v>0</v>
      </c>
      <c r="N12" s="194">
        <v>0.75</v>
      </c>
      <c r="O12" s="194">
        <v>0.75</v>
      </c>
      <c r="P12" s="194">
        <v>0.75</v>
      </c>
      <c r="Q12" s="194">
        <v>1.2</v>
      </c>
      <c r="R12" s="194">
        <v>0.498</v>
      </c>
      <c r="S12" s="194">
        <f t="shared" si="0"/>
        <v>11.769999999999998</v>
      </c>
    </row>
    <row r="13" spans="1:19" ht="22.5">
      <c r="A13" s="192">
        <v>8</v>
      </c>
      <c r="B13" s="30" t="s">
        <v>180</v>
      </c>
      <c r="C13" s="193">
        <v>0</v>
      </c>
      <c r="D13" s="194">
        <v>0</v>
      </c>
      <c r="E13" s="194">
        <v>0.026</v>
      </c>
      <c r="F13" s="194">
        <v>1.2</v>
      </c>
      <c r="G13" s="194">
        <v>1.2</v>
      </c>
      <c r="H13" s="194">
        <v>1.2</v>
      </c>
      <c r="I13" s="194">
        <v>1</v>
      </c>
      <c r="J13" s="194">
        <v>0.75</v>
      </c>
      <c r="K13" s="194">
        <v>0.75</v>
      </c>
      <c r="L13" s="194">
        <v>0.5</v>
      </c>
      <c r="M13" s="194">
        <v>0</v>
      </c>
      <c r="N13" s="194">
        <v>0.75</v>
      </c>
      <c r="O13" s="194">
        <v>0.75</v>
      </c>
      <c r="P13" s="194">
        <v>0.75</v>
      </c>
      <c r="Q13" s="194">
        <v>1.2</v>
      </c>
      <c r="R13" s="194">
        <v>0</v>
      </c>
      <c r="S13" s="194">
        <f t="shared" si="0"/>
        <v>10.076</v>
      </c>
    </row>
    <row r="14" spans="1:19" ht="22.5">
      <c r="A14" s="192">
        <v>9</v>
      </c>
      <c r="B14" s="30" t="s">
        <v>196</v>
      </c>
      <c r="C14" s="193">
        <v>0</v>
      </c>
      <c r="D14" s="194">
        <v>0</v>
      </c>
      <c r="E14" s="194">
        <v>0.531</v>
      </c>
      <c r="F14" s="194">
        <v>1.2</v>
      </c>
      <c r="G14" s="194">
        <v>1.2</v>
      </c>
      <c r="H14" s="194">
        <v>1.2</v>
      </c>
      <c r="I14" s="194">
        <v>1</v>
      </c>
      <c r="J14" s="194">
        <v>0.75</v>
      </c>
      <c r="K14" s="194">
        <v>0.75</v>
      </c>
      <c r="L14" s="194">
        <v>0.5</v>
      </c>
      <c r="M14" s="194">
        <v>0.75</v>
      </c>
      <c r="N14" s="194">
        <v>0.75</v>
      </c>
      <c r="O14" s="194">
        <v>0.75</v>
      </c>
      <c r="P14" s="194">
        <v>0.75</v>
      </c>
      <c r="Q14" s="194">
        <v>0.6</v>
      </c>
      <c r="R14" s="194">
        <v>0.635</v>
      </c>
      <c r="S14" s="194">
        <f t="shared" si="0"/>
        <v>11.366</v>
      </c>
    </row>
    <row r="15" spans="1:19" ht="22.5">
      <c r="A15" s="192">
        <v>10</v>
      </c>
      <c r="B15" s="30" t="s">
        <v>182</v>
      </c>
      <c r="C15" s="193">
        <v>0</v>
      </c>
      <c r="D15" s="194">
        <v>0</v>
      </c>
      <c r="E15" s="194">
        <v>0</v>
      </c>
      <c r="F15" s="194">
        <v>1.2</v>
      </c>
      <c r="G15" s="194">
        <v>1.2</v>
      </c>
      <c r="H15" s="194">
        <v>1.2</v>
      </c>
      <c r="I15" s="194">
        <v>1</v>
      </c>
      <c r="J15" s="194">
        <v>0.75</v>
      </c>
      <c r="K15" s="194">
        <v>0.75</v>
      </c>
      <c r="L15" s="194">
        <v>0.5</v>
      </c>
      <c r="M15" s="194">
        <v>0</v>
      </c>
      <c r="N15" s="194">
        <v>0.75</v>
      </c>
      <c r="O15" s="194">
        <v>0.75</v>
      </c>
      <c r="P15" s="194">
        <v>0.75</v>
      </c>
      <c r="Q15" s="194">
        <v>1.2</v>
      </c>
      <c r="R15" s="194">
        <v>0</v>
      </c>
      <c r="S15" s="194">
        <f t="shared" si="0"/>
        <v>10.049999999999999</v>
      </c>
    </row>
    <row r="16" spans="1:19" ht="12.75">
      <c r="A16" s="192">
        <v>11</v>
      </c>
      <c r="B16" s="30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f t="shared" si="0"/>
        <v>0</v>
      </c>
    </row>
    <row r="17" spans="1:19" ht="12.75">
      <c r="A17" s="192">
        <v>12</v>
      </c>
      <c r="B17" s="30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>
        <f t="shared" si="0"/>
        <v>0</v>
      </c>
    </row>
    <row r="18" spans="1:19" ht="12.75">
      <c r="A18" s="192">
        <v>13</v>
      </c>
      <c r="B18" s="30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>
        <f t="shared" si="0"/>
        <v>0</v>
      </c>
    </row>
    <row r="19" spans="1:19" ht="12.75">
      <c r="A19" s="192">
        <v>14</v>
      </c>
      <c r="B19" s="30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f t="shared" si="0"/>
        <v>0</v>
      </c>
    </row>
    <row r="20" spans="1:19" ht="12.75">
      <c r="A20" s="192">
        <v>15</v>
      </c>
      <c r="B20" s="30"/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>
        <f t="shared" si="0"/>
        <v>0</v>
      </c>
    </row>
    <row r="21" spans="1:19" ht="12.75">
      <c r="A21" s="192">
        <v>16</v>
      </c>
      <c r="B21" s="30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>
        <f t="shared" si="0"/>
        <v>0</v>
      </c>
    </row>
    <row r="22" spans="1:19" ht="12.75">
      <c r="A22" s="192">
        <v>17</v>
      </c>
      <c r="B22" s="30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f t="shared" si="0"/>
        <v>0</v>
      </c>
    </row>
    <row r="23" spans="1:19" ht="12.75">
      <c r="A23" s="192">
        <v>18</v>
      </c>
      <c r="B23" s="30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>
        <f t="shared" si="0"/>
        <v>0</v>
      </c>
    </row>
    <row r="24" spans="1:19" ht="12.75">
      <c r="A24" s="192">
        <v>19</v>
      </c>
      <c r="B24" s="3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>
        <f t="shared" si="0"/>
        <v>0</v>
      </c>
    </row>
    <row r="25" spans="1:19" ht="12.75">
      <c r="A25" s="192">
        <v>20</v>
      </c>
      <c r="B25" s="30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>
        <f t="shared" si="0"/>
        <v>0</v>
      </c>
    </row>
    <row r="26" spans="1:19" ht="12.75">
      <c r="A26" s="192">
        <v>21</v>
      </c>
      <c r="B26" s="30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>
        <f t="shared" si="0"/>
        <v>0</v>
      </c>
    </row>
    <row r="27" spans="1:19" ht="12.75">
      <c r="A27" s="192">
        <v>22</v>
      </c>
      <c r="B27" s="30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>
        <f t="shared" si="0"/>
        <v>0</v>
      </c>
    </row>
    <row r="28" spans="1:19" ht="12.75">
      <c r="A28" s="192">
        <v>23</v>
      </c>
      <c r="B28" s="30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>
        <f t="shared" si="0"/>
        <v>0</v>
      </c>
    </row>
    <row r="29" spans="1:19" ht="12.75">
      <c r="A29" s="192">
        <v>24</v>
      </c>
      <c r="B29" s="3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F5">
      <selection activeCell="F15" sqref="F1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6" t="s">
        <v>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204" t="s">
        <v>3</v>
      </c>
      <c r="B3" s="202" t="s">
        <v>102</v>
      </c>
      <c r="C3" s="28" t="s">
        <v>123</v>
      </c>
      <c r="D3" s="36" t="s">
        <v>218</v>
      </c>
      <c r="E3" s="36" t="s">
        <v>222</v>
      </c>
      <c r="F3" s="36" t="s">
        <v>223</v>
      </c>
      <c r="G3" s="100" t="s">
        <v>134</v>
      </c>
      <c r="H3" s="5" t="s">
        <v>24</v>
      </c>
      <c r="I3" s="196" t="s">
        <v>4</v>
      </c>
      <c r="J3" s="196" t="s">
        <v>5</v>
      </c>
      <c r="K3" s="5" t="s">
        <v>6</v>
      </c>
    </row>
    <row r="4" spans="1:11" s="10" customFormat="1" ht="37.5" customHeight="1">
      <c r="A4" s="204"/>
      <c r="B4" s="202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97"/>
      <c r="J4" s="197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11">
        <v>1</v>
      </c>
      <c r="B6" s="16" t="s">
        <v>174</v>
      </c>
      <c r="C6" s="12">
        <v>0</v>
      </c>
      <c r="D6" s="54">
        <v>3179.9</v>
      </c>
      <c r="E6" s="13">
        <v>35.1</v>
      </c>
      <c r="F6" s="54">
        <v>667</v>
      </c>
      <c r="G6" s="13">
        <f>D6-E6-F6</f>
        <v>2477.8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11">
        <v>2</v>
      </c>
      <c r="B7" s="16" t="s">
        <v>173</v>
      </c>
      <c r="C7" s="54">
        <v>0</v>
      </c>
      <c r="D7" s="54">
        <v>2204</v>
      </c>
      <c r="E7" s="13">
        <v>35.1</v>
      </c>
      <c r="F7" s="54">
        <v>310.3</v>
      </c>
      <c r="G7" s="13">
        <f aca="true" t="shared" si="2" ref="G7:G23">D7-E7-F7</f>
        <v>1858.6000000000001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>
        <v>3</v>
      </c>
      <c r="B8" s="16" t="s">
        <v>183</v>
      </c>
      <c r="C8" s="54">
        <v>0</v>
      </c>
      <c r="D8" s="54">
        <v>2362.3</v>
      </c>
      <c r="E8" s="13">
        <v>35.1</v>
      </c>
      <c r="F8" s="54">
        <v>574</v>
      </c>
      <c r="G8" s="13">
        <f t="shared" si="2"/>
        <v>1753.2000000000003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176</v>
      </c>
      <c r="C9" s="54">
        <v>0</v>
      </c>
      <c r="D9" s="54">
        <v>2803.4</v>
      </c>
      <c r="E9" s="13">
        <v>35.1</v>
      </c>
      <c r="F9" s="54">
        <v>629.4</v>
      </c>
      <c r="G9" s="13">
        <f t="shared" si="2"/>
        <v>2138.9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177</v>
      </c>
      <c r="C10" s="54">
        <v>0</v>
      </c>
      <c r="D10" s="54">
        <v>4939.8</v>
      </c>
      <c r="E10" s="13">
        <v>116.9</v>
      </c>
      <c r="F10" s="54">
        <v>1065.1</v>
      </c>
      <c r="G10" s="13">
        <f t="shared" si="2"/>
        <v>3757.8000000000006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178</v>
      </c>
      <c r="C11" s="54">
        <v>0</v>
      </c>
      <c r="D11" s="54">
        <v>2208.4</v>
      </c>
      <c r="E11" s="13">
        <v>35.1</v>
      </c>
      <c r="F11" s="54">
        <v>371.3</v>
      </c>
      <c r="G11" s="13">
        <f t="shared" si="2"/>
        <v>1802.0000000000002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179</v>
      </c>
      <c r="C12" s="54">
        <v>0</v>
      </c>
      <c r="D12" s="54">
        <v>24210.3</v>
      </c>
      <c r="E12" s="13">
        <v>234.9</v>
      </c>
      <c r="F12" s="54">
        <v>7753.4</v>
      </c>
      <c r="G12" s="13">
        <f t="shared" si="2"/>
        <v>16221.999999999998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180</v>
      </c>
      <c r="C13" s="54">
        <v>0</v>
      </c>
      <c r="D13" s="54">
        <v>2966.3</v>
      </c>
      <c r="E13" s="13">
        <v>35.1</v>
      </c>
      <c r="F13" s="54">
        <v>654.2</v>
      </c>
      <c r="G13" s="13">
        <f t="shared" si="2"/>
        <v>2277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11">
        <v>9</v>
      </c>
      <c r="B14" s="16" t="s">
        <v>181</v>
      </c>
      <c r="C14" s="54">
        <v>0</v>
      </c>
      <c r="D14" s="54">
        <v>7217.5</v>
      </c>
      <c r="E14" s="13">
        <v>859.2</v>
      </c>
      <c r="F14" s="54">
        <v>2405.9</v>
      </c>
      <c r="G14" s="13">
        <f t="shared" si="2"/>
        <v>3952.4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182</v>
      </c>
      <c r="C15" s="54">
        <v>0</v>
      </c>
      <c r="D15" s="54">
        <v>2036.3</v>
      </c>
      <c r="E15" s="13">
        <v>35</v>
      </c>
      <c r="F15" s="54">
        <v>331.3</v>
      </c>
      <c r="G15" s="13">
        <f t="shared" si="2"/>
        <v>1670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202" t="s">
        <v>39</v>
      </c>
      <c r="B24" s="203"/>
      <c r="C24" s="19">
        <f>SUM(C6:C23)</f>
        <v>0</v>
      </c>
      <c r="D24" s="19">
        <f>SUM(D6:D23)</f>
        <v>54128.20000000001</v>
      </c>
      <c r="E24" s="56">
        <f>SUM(E6:E23)</f>
        <v>1456.6000000000001</v>
      </c>
      <c r="F24" s="19">
        <f>SUM(F6:F23)</f>
        <v>14761.9</v>
      </c>
      <c r="G24" s="52">
        <f>SUM(G6:G23)</f>
        <v>37909.7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2">
      <selection activeCell="D6" sqref="D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6" t="s">
        <v>147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204" t="s">
        <v>9</v>
      </c>
      <c r="B3" s="202" t="s">
        <v>102</v>
      </c>
      <c r="C3" s="28" t="s">
        <v>124</v>
      </c>
      <c r="D3" s="36" t="s">
        <v>214</v>
      </c>
      <c r="E3" s="36" t="s">
        <v>221</v>
      </c>
      <c r="F3" s="29" t="s">
        <v>125</v>
      </c>
      <c r="G3" s="5" t="s">
        <v>24</v>
      </c>
      <c r="H3" s="196" t="s">
        <v>4</v>
      </c>
      <c r="I3" s="196" t="s">
        <v>5</v>
      </c>
      <c r="J3" s="6" t="s">
        <v>6</v>
      </c>
    </row>
    <row r="4" spans="1:10" s="10" customFormat="1" ht="42.75" customHeight="1">
      <c r="A4" s="204"/>
      <c r="B4" s="202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97"/>
      <c r="I4" s="197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11">
        <v>1</v>
      </c>
      <c r="B6" s="16" t="s">
        <v>174</v>
      </c>
      <c r="C6" s="12">
        <v>0</v>
      </c>
      <c r="D6" s="13">
        <v>144.9</v>
      </c>
      <c r="E6" s="53">
        <v>4</v>
      </c>
      <c r="F6" s="13">
        <f>D6+E6</f>
        <v>148.9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190</v>
      </c>
      <c r="C7" s="12">
        <v>0</v>
      </c>
      <c r="D7" s="13">
        <v>124.9</v>
      </c>
      <c r="E7" s="54">
        <v>4</v>
      </c>
      <c r="F7" s="13">
        <f aca="true" t="shared" si="1" ref="F7:F29">D7+E7</f>
        <v>128.9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191</v>
      </c>
      <c r="C8" s="12">
        <v>0</v>
      </c>
      <c r="D8" s="13">
        <v>95</v>
      </c>
      <c r="E8" s="54">
        <v>2.5</v>
      </c>
      <c r="F8" s="13">
        <f t="shared" si="1"/>
        <v>97.5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176</v>
      </c>
      <c r="C9" s="12">
        <v>0</v>
      </c>
      <c r="D9" s="13">
        <v>175.9</v>
      </c>
      <c r="E9" s="54">
        <v>25</v>
      </c>
      <c r="F9" s="13">
        <f t="shared" si="1"/>
        <v>200.9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11">
        <v>5</v>
      </c>
      <c r="B10" s="16" t="s">
        <v>177</v>
      </c>
      <c r="C10" s="12">
        <v>0</v>
      </c>
      <c r="D10" s="13">
        <v>196.5</v>
      </c>
      <c r="E10" s="54">
        <v>26.5</v>
      </c>
      <c r="F10" s="13">
        <f t="shared" si="1"/>
        <v>223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178</v>
      </c>
      <c r="C11" s="12">
        <v>0</v>
      </c>
      <c r="D11" s="13">
        <v>118</v>
      </c>
      <c r="E11" s="54">
        <v>4</v>
      </c>
      <c r="F11" s="13">
        <f t="shared" si="1"/>
        <v>122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179</v>
      </c>
      <c r="C12" s="12">
        <v>0</v>
      </c>
      <c r="D12" s="13">
        <v>10421.6</v>
      </c>
      <c r="E12" s="54">
        <v>78.5</v>
      </c>
      <c r="F12" s="13">
        <f t="shared" si="1"/>
        <v>10500.1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180</v>
      </c>
      <c r="C13" s="12">
        <v>0</v>
      </c>
      <c r="D13" s="13">
        <v>152.7</v>
      </c>
      <c r="E13" s="54">
        <v>6.5</v>
      </c>
      <c r="F13" s="13">
        <f t="shared" si="1"/>
        <v>159.2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11">
        <v>9</v>
      </c>
      <c r="B14" s="16" t="s">
        <v>181</v>
      </c>
      <c r="C14" s="12">
        <v>0</v>
      </c>
      <c r="D14" s="13">
        <v>2102.8</v>
      </c>
      <c r="E14" s="54">
        <v>20</v>
      </c>
      <c r="F14" s="13">
        <f t="shared" si="1"/>
        <v>2122.8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182</v>
      </c>
      <c r="C15" s="12">
        <v>0</v>
      </c>
      <c r="D15" s="13">
        <v>128.1</v>
      </c>
      <c r="E15" s="54">
        <v>3</v>
      </c>
      <c r="F15" s="13">
        <f t="shared" si="1"/>
        <v>131.1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2" t="s">
        <v>39</v>
      </c>
      <c r="B30" s="203"/>
      <c r="C30" s="19">
        <f>SUM(C6:C29)</f>
        <v>0</v>
      </c>
      <c r="D30" s="19">
        <f>SUM(D6:D29)</f>
        <v>13660.400000000003</v>
      </c>
      <c r="E30" s="19">
        <f>SUM(E6:E29)</f>
        <v>174</v>
      </c>
      <c r="F30" s="19">
        <f>SUM(F6:F29)</f>
        <v>13834.400000000003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A3">
      <selection activeCell="D5" sqref="D5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7" t="s">
        <v>148</v>
      </c>
      <c r="D2" s="207"/>
      <c r="E2" s="207"/>
      <c r="F2" s="207"/>
      <c r="G2" s="207"/>
      <c r="H2" s="207"/>
      <c r="I2" s="207"/>
      <c r="J2" s="207"/>
      <c r="K2" s="207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99.75" customHeight="1">
      <c r="A4" s="204" t="s">
        <v>9</v>
      </c>
      <c r="B4" s="202" t="s">
        <v>102</v>
      </c>
      <c r="C4" s="5" t="s">
        <v>205</v>
      </c>
      <c r="D4" s="5" t="s">
        <v>227</v>
      </c>
      <c r="E4" s="36" t="s">
        <v>31</v>
      </c>
      <c r="F4" s="36" t="s">
        <v>203</v>
      </c>
      <c r="G4" s="36" t="s">
        <v>206</v>
      </c>
      <c r="H4" s="83" t="s">
        <v>135</v>
      </c>
      <c r="I4" s="36" t="s">
        <v>215</v>
      </c>
      <c r="J4" s="36" t="s">
        <v>217</v>
      </c>
      <c r="K4" s="5" t="s">
        <v>216</v>
      </c>
      <c r="L4" s="6" t="s">
        <v>136</v>
      </c>
      <c r="M4" s="36" t="s">
        <v>218</v>
      </c>
      <c r="N4" s="36" t="s">
        <v>219</v>
      </c>
      <c r="O4" s="36" t="s">
        <v>220</v>
      </c>
      <c r="P4" s="29" t="s">
        <v>149</v>
      </c>
      <c r="Q4" s="5" t="s">
        <v>60</v>
      </c>
      <c r="R4" s="196" t="s">
        <v>4</v>
      </c>
      <c r="S4" s="196" t="s">
        <v>10</v>
      </c>
      <c r="T4" s="6" t="s">
        <v>6</v>
      </c>
    </row>
    <row r="5" spans="1:20" s="10" customFormat="1" ht="45.75" customHeight="1">
      <c r="A5" s="204"/>
      <c r="B5" s="202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97"/>
      <c r="S5" s="197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48" t="s">
        <v>174</v>
      </c>
      <c r="C7" s="61">
        <v>0</v>
      </c>
      <c r="D7" s="61">
        <v>0</v>
      </c>
      <c r="E7" s="33">
        <f>D7-C7</f>
        <v>0</v>
      </c>
      <c r="F7" s="33">
        <v>3179.9</v>
      </c>
      <c r="G7" s="33">
        <v>702.1</v>
      </c>
      <c r="H7" s="85">
        <f>F7-G7</f>
        <v>2477.8</v>
      </c>
      <c r="I7" s="33">
        <v>8</v>
      </c>
      <c r="J7" s="33">
        <v>0</v>
      </c>
      <c r="K7" s="33">
        <f>I7-J7</f>
        <v>8</v>
      </c>
      <c r="L7" s="12">
        <f aca="true" t="shared" si="0" ref="L7:L16">F7-G7-K7</f>
        <v>2469.8</v>
      </c>
      <c r="M7" s="54">
        <v>3179.9</v>
      </c>
      <c r="N7" s="13">
        <v>35.1</v>
      </c>
      <c r="O7" s="54">
        <v>667</v>
      </c>
      <c r="P7" s="13">
        <f>M7-N7-O7</f>
        <v>2477.8</v>
      </c>
      <c r="Q7" s="17">
        <f>L7/P7*100</f>
        <v>99.67713294051175</v>
      </c>
      <c r="R7" s="1">
        <v>0</v>
      </c>
      <c r="S7" s="14">
        <v>0.75</v>
      </c>
      <c r="T7" s="14">
        <f aca="true" t="shared" si="1" ref="T7:T30">R7*S7</f>
        <v>0</v>
      </c>
    </row>
    <row r="8" spans="1:20" ht="22.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2204</v>
      </c>
      <c r="G8" s="33">
        <v>345.4</v>
      </c>
      <c r="H8" s="85">
        <f aca="true" t="shared" si="3" ref="H8:H30">F8-G8</f>
        <v>1858.6</v>
      </c>
      <c r="I8" s="33">
        <v>43.2</v>
      </c>
      <c r="J8" s="33">
        <v>0</v>
      </c>
      <c r="K8" s="33">
        <f aca="true" t="shared" si="4" ref="K8:K30">I8-J8</f>
        <v>43.2</v>
      </c>
      <c r="L8" s="12">
        <f t="shared" si="0"/>
        <v>1815.3999999999999</v>
      </c>
      <c r="M8" s="54">
        <v>2204</v>
      </c>
      <c r="N8" s="13">
        <v>35.1</v>
      </c>
      <c r="O8" s="54">
        <v>310.3</v>
      </c>
      <c r="P8" s="13">
        <f aca="true" t="shared" si="5" ref="P8:P30">M8-N8-O8</f>
        <v>1858.6000000000001</v>
      </c>
      <c r="Q8" s="17">
        <f aca="true" t="shared" si="6" ref="Q8:Q30">L8/P8*100</f>
        <v>97.67566985903366</v>
      </c>
      <c r="R8" s="1">
        <v>0</v>
      </c>
      <c r="S8" s="14">
        <v>0.75</v>
      </c>
      <c r="T8" s="14">
        <f t="shared" si="1"/>
        <v>0</v>
      </c>
    </row>
    <row r="9" spans="1:20" ht="22.5">
      <c r="A9" s="11">
        <v>3</v>
      </c>
      <c r="B9" s="48" t="s">
        <v>183</v>
      </c>
      <c r="C9" s="61">
        <v>0</v>
      </c>
      <c r="D9" s="61">
        <v>0</v>
      </c>
      <c r="E9" s="33">
        <f t="shared" si="2"/>
        <v>0</v>
      </c>
      <c r="F9" s="33">
        <v>2362.3</v>
      </c>
      <c r="G9" s="33">
        <v>609.1</v>
      </c>
      <c r="H9" s="85">
        <f t="shared" si="3"/>
        <v>1753.2000000000003</v>
      </c>
      <c r="I9" s="33">
        <v>38</v>
      </c>
      <c r="J9" s="33">
        <v>0</v>
      </c>
      <c r="K9" s="33">
        <f t="shared" si="4"/>
        <v>38</v>
      </c>
      <c r="L9" s="12">
        <f t="shared" si="0"/>
        <v>1715.2000000000003</v>
      </c>
      <c r="M9" s="54">
        <v>2362.3</v>
      </c>
      <c r="N9" s="13">
        <v>35.1</v>
      </c>
      <c r="O9" s="54">
        <v>574</v>
      </c>
      <c r="P9" s="13">
        <f t="shared" si="5"/>
        <v>1753.2000000000003</v>
      </c>
      <c r="Q9" s="17">
        <f t="shared" si="6"/>
        <v>97.83253479352042</v>
      </c>
      <c r="R9" s="1">
        <v>0</v>
      </c>
      <c r="S9" s="14">
        <v>0.75</v>
      </c>
      <c r="T9" s="14">
        <f t="shared" si="1"/>
        <v>0</v>
      </c>
    </row>
    <row r="10" spans="1:20" ht="22.5">
      <c r="A10" s="11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2803.4</v>
      </c>
      <c r="G10" s="33">
        <v>664.5</v>
      </c>
      <c r="H10" s="85">
        <f t="shared" si="3"/>
        <v>2138.9</v>
      </c>
      <c r="I10" s="33">
        <v>3</v>
      </c>
      <c r="J10" s="33">
        <v>0</v>
      </c>
      <c r="K10" s="33">
        <f t="shared" si="4"/>
        <v>3</v>
      </c>
      <c r="L10" s="12">
        <f t="shared" si="0"/>
        <v>2135.9</v>
      </c>
      <c r="M10" s="54">
        <v>2803.4</v>
      </c>
      <c r="N10" s="13">
        <v>35.1</v>
      </c>
      <c r="O10" s="54">
        <v>629.4</v>
      </c>
      <c r="P10" s="13">
        <f t="shared" si="5"/>
        <v>2138.9</v>
      </c>
      <c r="Q10" s="17">
        <f t="shared" si="6"/>
        <v>99.85974098835851</v>
      </c>
      <c r="R10" s="1">
        <v>0</v>
      </c>
      <c r="S10" s="14">
        <v>0.75</v>
      </c>
      <c r="T10" s="14">
        <f t="shared" si="1"/>
        <v>0</v>
      </c>
    </row>
    <row r="11" spans="1:20" ht="22.5">
      <c r="A11" s="11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4939.8</v>
      </c>
      <c r="G11" s="33">
        <v>1182</v>
      </c>
      <c r="H11" s="85">
        <f t="shared" si="3"/>
        <v>3757.8</v>
      </c>
      <c r="I11" s="33">
        <v>13</v>
      </c>
      <c r="J11" s="33">
        <v>0</v>
      </c>
      <c r="K11" s="33">
        <f t="shared" si="4"/>
        <v>13</v>
      </c>
      <c r="L11" s="12">
        <f t="shared" si="0"/>
        <v>3744.8</v>
      </c>
      <c r="M11" s="54">
        <v>4939.8</v>
      </c>
      <c r="N11" s="13">
        <v>116.9</v>
      </c>
      <c r="O11" s="54">
        <v>1065.1</v>
      </c>
      <c r="P11" s="13">
        <f t="shared" si="5"/>
        <v>3757.8000000000006</v>
      </c>
      <c r="Q11" s="17">
        <f t="shared" si="6"/>
        <v>99.65405290329447</v>
      </c>
      <c r="R11" s="1">
        <v>0</v>
      </c>
      <c r="S11" s="14">
        <v>0.75</v>
      </c>
      <c r="T11" s="14">
        <f t="shared" si="1"/>
        <v>0</v>
      </c>
    </row>
    <row r="12" spans="1:20" ht="22.5">
      <c r="A12" s="11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2208.4</v>
      </c>
      <c r="G12" s="33">
        <v>406.4</v>
      </c>
      <c r="H12" s="85">
        <f t="shared" si="3"/>
        <v>1802</v>
      </c>
      <c r="I12" s="33">
        <v>2</v>
      </c>
      <c r="J12" s="33">
        <v>0</v>
      </c>
      <c r="K12" s="33">
        <f t="shared" si="4"/>
        <v>2</v>
      </c>
      <c r="L12" s="12">
        <f t="shared" si="0"/>
        <v>1800</v>
      </c>
      <c r="M12" s="54">
        <v>2208.4</v>
      </c>
      <c r="N12" s="13">
        <v>35.1</v>
      </c>
      <c r="O12" s="54">
        <v>371.3</v>
      </c>
      <c r="P12" s="13">
        <f t="shared" si="5"/>
        <v>1802.0000000000002</v>
      </c>
      <c r="Q12" s="17">
        <f t="shared" si="6"/>
        <v>99.88901220865704</v>
      </c>
      <c r="R12" s="1">
        <v>0</v>
      </c>
      <c r="S12" s="14">
        <v>0.75</v>
      </c>
      <c r="T12" s="14">
        <f t="shared" si="1"/>
        <v>0</v>
      </c>
    </row>
    <row r="13" spans="1:20" ht="22.5">
      <c r="A13" s="11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24210.3</v>
      </c>
      <c r="G13" s="33">
        <v>7988.3</v>
      </c>
      <c r="H13" s="85">
        <f t="shared" si="3"/>
        <v>16222</v>
      </c>
      <c r="I13" s="33">
        <v>581.8</v>
      </c>
      <c r="J13" s="33">
        <v>77.3</v>
      </c>
      <c r="K13" s="33">
        <f t="shared" si="4"/>
        <v>504.49999999999994</v>
      </c>
      <c r="L13" s="12">
        <f t="shared" si="0"/>
        <v>15717.5</v>
      </c>
      <c r="M13" s="54">
        <v>24210.3</v>
      </c>
      <c r="N13" s="13">
        <v>234.9</v>
      </c>
      <c r="O13" s="54">
        <v>7753.4</v>
      </c>
      <c r="P13" s="13">
        <f t="shared" si="5"/>
        <v>16221.999999999998</v>
      </c>
      <c r="Q13" s="17">
        <f t="shared" si="6"/>
        <v>96.89002589076564</v>
      </c>
      <c r="R13" s="1">
        <v>0</v>
      </c>
      <c r="S13" s="14">
        <v>0.75</v>
      </c>
      <c r="T13" s="14">
        <f t="shared" si="1"/>
        <v>0</v>
      </c>
    </row>
    <row r="14" spans="1:20" ht="22.5">
      <c r="A14" s="11">
        <v>8</v>
      </c>
      <c r="B14" s="48" t="s">
        <v>180</v>
      </c>
      <c r="C14" s="61">
        <v>0</v>
      </c>
      <c r="D14" s="61">
        <v>0</v>
      </c>
      <c r="E14" s="33">
        <f t="shared" si="2"/>
        <v>0</v>
      </c>
      <c r="F14" s="33">
        <v>2966.3</v>
      </c>
      <c r="G14" s="33">
        <v>689.3</v>
      </c>
      <c r="H14" s="85">
        <f t="shared" si="3"/>
        <v>2277</v>
      </c>
      <c r="I14" s="33">
        <v>3</v>
      </c>
      <c r="J14" s="33">
        <v>0</v>
      </c>
      <c r="K14" s="33">
        <f t="shared" si="4"/>
        <v>3</v>
      </c>
      <c r="L14" s="12">
        <f t="shared" si="0"/>
        <v>2274</v>
      </c>
      <c r="M14" s="54">
        <v>2966.3</v>
      </c>
      <c r="N14" s="13">
        <v>35.1</v>
      </c>
      <c r="O14" s="54">
        <v>654.2</v>
      </c>
      <c r="P14" s="13">
        <f t="shared" si="5"/>
        <v>2277</v>
      </c>
      <c r="Q14" s="17">
        <f t="shared" si="6"/>
        <v>99.86824769433466</v>
      </c>
      <c r="R14" s="1">
        <v>0</v>
      </c>
      <c r="S14" s="14">
        <v>0.75</v>
      </c>
      <c r="T14" s="14">
        <f t="shared" si="1"/>
        <v>0</v>
      </c>
    </row>
    <row r="15" spans="1:20" ht="22.5">
      <c r="A15" s="11">
        <v>9</v>
      </c>
      <c r="B15" s="48" t="s">
        <v>181</v>
      </c>
      <c r="C15" s="61">
        <v>0</v>
      </c>
      <c r="D15" s="61">
        <v>0</v>
      </c>
      <c r="E15" s="33">
        <f t="shared" si="2"/>
        <v>0</v>
      </c>
      <c r="F15" s="33">
        <v>7317.5</v>
      </c>
      <c r="G15" s="33">
        <v>3265.1</v>
      </c>
      <c r="H15" s="85">
        <f t="shared" si="3"/>
        <v>4052.4</v>
      </c>
      <c r="I15" s="33">
        <v>767.3</v>
      </c>
      <c r="J15" s="33">
        <v>742.3</v>
      </c>
      <c r="K15" s="33">
        <f t="shared" si="4"/>
        <v>25</v>
      </c>
      <c r="L15" s="12">
        <f t="shared" si="0"/>
        <v>4027.4</v>
      </c>
      <c r="M15" s="54">
        <v>7217.5</v>
      </c>
      <c r="N15" s="13">
        <v>859.2</v>
      </c>
      <c r="O15" s="54">
        <v>2405.9</v>
      </c>
      <c r="P15" s="13">
        <f t="shared" si="5"/>
        <v>3952.4</v>
      </c>
      <c r="Q15" s="17">
        <f t="shared" si="6"/>
        <v>101.89758121647607</v>
      </c>
      <c r="R15" s="1">
        <v>1</v>
      </c>
      <c r="S15" s="14">
        <v>0.75</v>
      </c>
      <c r="T15" s="14">
        <f t="shared" si="1"/>
        <v>0.75</v>
      </c>
    </row>
    <row r="16" spans="1:20" ht="22.5">
      <c r="A16" s="11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2036.3</v>
      </c>
      <c r="G16" s="33">
        <v>366.3</v>
      </c>
      <c r="H16" s="85">
        <f t="shared" si="3"/>
        <v>1670</v>
      </c>
      <c r="I16" s="33">
        <v>1</v>
      </c>
      <c r="J16" s="33">
        <v>0</v>
      </c>
      <c r="K16" s="33">
        <f t="shared" si="4"/>
        <v>1</v>
      </c>
      <c r="L16" s="12">
        <f t="shared" si="0"/>
        <v>1669</v>
      </c>
      <c r="M16" s="54">
        <v>2036.3</v>
      </c>
      <c r="N16" s="13">
        <v>35</v>
      </c>
      <c r="O16" s="54">
        <v>331.3</v>
      </c>
      <c r="P16" s="13">
        <f t="shared" si="5"/>
        <v>1670</v>
      </c>
      <c r="Q16" s="17">
        <f t="shared" si="6"/>
        <v>99.94011976047904</v>
      </c>
      <c r="R16" s="1">
        <v>0</v>
      </c>
      <c r="S16" s="14">
        <v>0.75</v>
      </c>
      <c r="T16" s="14">
        <f t="shared" si="1"/>
        <v>0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202" t="s">
        <v>39</v>
      </c>
      <c r="B31" s="203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54228.20000000001</v>
      </c>
      <c r="G31" s="30">
        <f t="shared" si="8"/>
        <v>16218.499999999998</v>
      </c>
      <c r="H31" s="86">
        <f t="shared" si="8"/>
        <v>38009.7</v>
      </c>
      <c r="I31" s="30">
        <f t="shared" si="8"/>
        <v>1460.3</v>
      </c>
      <c r="J31" s="30">
        <f t="shared" si="8"/>
        <v>819.5999999999999</v>
      </c>
      <c r="K31" s="30">
        <f t="shared" si="8"/>
        <v>640.6999999999999</v>
      </c>
      <c r="L31" s="19">
        <f t="shared" si="8"/>
        <v>37369</v>
      </c>
      <c r="M31" s="19">
        <f t="shared" si="8"/>
        <v>54128.20000000001</v>
      </c>
      <c r="N31" s="56">
        <f t="shared" si="8"/>
        <v>1456.6000000000001</v>
      </c>
      <c r="O31" s="19">
        <f t="shared" si="8"/>
        <v>14761.9</v>
      </c>
      <c r="P31" s="52">
        <f t="shared" si="8"/>
        <v>37909.7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A1">
      <selection activeCell="F15" sqref="F1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6" t="s">
        <v>137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78" customHeight="1">
      <c r="A3" s="204" t="s">
        <v>13</v>
      </c>
      <c r="B3" s="202" t="s">
        <v>102</v>
      </c>
      <c r="C3" s="28" t="s">
        <v>138</v>
      </c>
      <c r="D3" s="27"/>
      <c r="E3" s="27"/>
      <c r="F3" s="36" t="s">
        <v>207</v>
      </c>
      <c r="G3" s="36" t="s">
        <v>208</v>
      </c>
      <c r="H3" s="29" t="s">
        <v>150</v>
      </c>
      <c r="I3" s="5" t="s">
        <v>24</v>
      </c>
      <c r="J3" s="196" t="s">
        <v>11</v>
      </c>
      <c r="K3" s="196" t="s">
        <v>12</v>
      </c>
      <c r="L3" s="6" t="s">
        <v>6</v>
      </c>
    </row>
    <row r="4" spans="1:12" s="10" customFormat="1" ht="42.75" customHeight="1">
      <c r="A4" s="204"/>
      <c r="B4" s="202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97"/>
      <c r="K4" s="197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13">
        <v>144.9</v>
      </c>
      <c r="G6" s="53">
        <v>4</v>
      </c>
      <c r="H6" s="13">
        <f>F6+G6</f>
        <v>148.9</v>
      </c>
      <c r="I6" s="63">
        <f>C6/H6*100</f>
        <v>0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13">
        <v>124.9</v>
      </c>
      <c r="G7" s="54">
        <v>4</v>
      </c>
      <c r="H7" s="13">
        <f aca="true" t="shared" si="1" ref="H7:H29">F7+G7</f>
        <v>128.9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13">
        <v>95</v>
      </c>
      <c r="G8" s="54">
        <v>2.5</v>
      </c>
      <c r="H8" s="13">
        <f t="shared" si="1"/>
        <v>97.5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13">
        <v>175.9</v>
      </c>
      <c r="G9" s="54">
        <v>25</v>
      </c>
      <c r="H9" s="13">
        <f t="shared" si="1"/>
        <v>200.9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13">
        <v>196.5</v>
      </c>
      <c r="G10" s="54">
        <v>26.5</v>
      </c>
      <c r="H10" s="13">
        <f t="shared" si="1"/>
        <v>223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13">
        <v>118</v>
      </c>
      <c r="G11" s="54">
        <v>4</v>
      </c>
      <c r="H11" s="13">
        <f t="shared" si="1"/>
        <v>122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0</v>
      </c>
      <c r="D12" s="13"/>
      <c r="E12" s="13"/>
      <c r="F12" s="13">
        <v>10421.6</v>
      </c>
      <c r="G12" s="54">
        <v>78.5</v>
      </c>
      <c r="H12" s="13">
        <f t="shared" si="1"/>
        <v>10500.1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13">
        <v>152.7</v>
      </c>
      <c r="G13" s="54">
        <v>6.5</v>
      </c>
      <c r="H13" s="13">
        <f t="shared" si="1"/>
        <v>159.2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-100</v>
      </c>
      <c r="D14" s="13"/>
      <c r="E14" s="13"/>
      <c r="F14" s="13">
        <v>2102.8</v>
      </c>
      <c r="G14" s="54">
        <v>20</v>
      </c>
      <c r="H14" s="13">
        <f t="shared" si="1"/>
        <v>2122.8</v>
      </c>
      <c r="I14" s="17">
        <f t="shared" si="2"/>
        <v>-4.710759374411155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54">
        <v>0</v>
      </c>
      <c r="D15" s="13"/>
      <c r="E15" s="13"/>
      <c r="F15" s="13">
        <v>128.1</v>
      </c>
      <c r="G15" s="54">
        <v>3</v>
      </c>
      <c r="H15" s="13">
        <f t="shared" si="1"/>
        <v>131.1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2" t="s">
        <v>39</v>
      </c>
      <c r="B30" s="203"/>
      <c r="C30" s="19">
        <f aca="true" t="shared" si="3" ref="C30:H30">SUM(C6:C29)</f>
        <v>-100</v>
      </c>
      <c r="D30" s="19">
        <f t="shared" si="3"/>
        <v>0</v>
      </c>
      <c r="E30" s="19">
        <f t="shared" si="3"/>
        <v>0</v>
      </c>
      <c r="F30" s="32">
        <f t="shared" si="3"/>
        <v>13660.400000000003</v>
      </c>
      <c r="G30" s="19">
        <f t="shared" si="3"/>
        <v>174</v>
      </c>
      <c r="H30" s="52">
        <f t="shared" si="3"/>
        <v>13834.400000000003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" sqref="G4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0" t="s">
        <v>151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3" t="s">
        <v>14</v>
      </c>
      <c r="B3" s="202" t="s">
        <v>102</v>
      </c>
      <c r="C3" s="68" t="s">
        <v>36</v>
      </c>
      <c r="D3" s="69"/>
      <c r="E3" s="69"/>
      <c r="F3" s="57" t="s">
        <v>214</v>
      </c>
      <c r="G3" s="57" t="s">
        <v>208</v>
      </c>
      <c r="H3" s="70" t="s">
        <v>139</v>
      </c>
      <c r="I3" s="57" t="s">
        <v>24</v>
      </c>
      <c r="J3" s="208" t="s">
        <v>11</v>
      </c>
      <c r="K3" s="208" t="s">
        <v>5</v>
      </c>
      <c r="L3" s="71" t="s">
        <v>6</v>
      </c>
    </row>
    <row r="4" spans="1:12" ht="42.75" customHeight="1">
      <c r="A4" s="213"/>
      <c r="B4" s="202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09"/>
      <c r="K4" s="209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90">
        <v>1</v>
      </c>
      <c r="B6" s="73" t="s">
        <v>174</v>
      </c>
      <c r="C6" s="12">
        <v>0</v>
      </c>
      <c r="D6" s="13"/>
      <c r="E6" s="13"/>
      <c r="F6" s="13">
        <v>144.9</v>
      </c>
      <c r="G6" s="53">
        <v>4</v>
      </c>
      <c r="H6" s="186">
        <f>F6+G6</f>
        <v>148.9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22.5">
      <c r="A7" s="90">
        <v>2</v>
      </c>
      <c r="B7" s="73" t="s">
        <v>173</v>
      </c>
      <c r="C7" s="12">
        <v>0</v>
      </c>
      <c r="D7" s="13"/>
      <c r="E7" s="13"/>
      <c r="F7" s="13">
        <v>124.9</v>
      </c>
      <c r="G7" s="54">
        <v>4</v>
      </c>
      <c r="H7" s="33">
        <f aca="true" t="shared" si="1" ref="H7:H29">F7+G7</f>
        <v>128.9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22.5">
      <c r="A8" s="90">
        <v>3</v>
      </c>
      <c r="B8" s="73" t="s">
        <v>183</v>
      </c>
      <c r="C8" s="12">
        <v>0</v>
      </c>
      <c r="D8" s="13"/>
      <c r="E8" s="13"/>
      <c r="F8" s="13">
        <v>95</v>
      </c>
      <c r="G8" s="54">
        <v>2.5</v>
      </c>
      <c r="H8" s="33">
        <f t="shared" si="1"/>
        <v>97.5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22.5">
      <c r="A9" s="90">
        <v>4</v>
      </c>
      <c r="B9" s="73" t="s">
        <v>176</v>
      </c>
      <c r="C9" s="12">
        <v>0</v>
      </c>
      <c r="D9" s="13"/>
      <c r="E9" s="13"/>
      <c r="F9" s="13">
        <v>175.9</v>
      </c>
      <c r="G9" s="54">
        <v>25</v>
      </c>
      <c r="H9" s="33">
        <f t="shared" si="1"/>
        <v>200.9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22.5">
      <c r="A10" s="90">
        <v>5</v>
      </c>
      <c r="B10" s="73" t="s">
        <v>177</v>
      </c>
      <c r="C10" s="12">
        <v>0</v>
      </c>
      <c r="D10" s="13"/>
      <c r="E10" s="13"/>
      <c r="F10" s="13">
        <v>196.5</v>
      </c>
      <c r="G10" s="54">
        <v>26.5</v>
      </c>
      <c r="H10" s="33">
        <f t="shared" si="1"/>
        <v>223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22.5">
      <c r="A11" s="90">
        <v>6</v>
      </c>
      <c r="B11" s="73" t="s">
        <v>178</v>
      </c>
      <c r="C11" s="12">
        <v>0</v>
      </c>
      <c r="D11" s="13"/>
      <c r="E11" s="13"/>
      <c r="F11" s="13">
        <v>118</v>
      </c>
      <c r="G11" s="54">
        <v>4</v>
      </c>
      <c r="H11" s="33">
        <f t="shared" si="1"/>
        <v>122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22.5">
      <c r="A12" s="90">
        <v>7</v>
      </c>
      <c r="B12" s="73" t="s">
        <v>179</v>
      </c>
      <c r="C12" s="12">
        <v>0</v>
      </c>
      <c r="D12" s="13"/>
      <c r="E12" s="13"/>
      <c r="F12" s="13">
        <v>10421.6</v>
      </c>
      <c r="G12" s="54">
        <v>78.5</v>
      </c>
      <c r="H12" s="33">
        <f t="shared" si="1"/>
        <v>10500.1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22.5">
      <c r="A13" s="90">
        <v>8</v>
      </c>
      <c r="B13" s="73" t="s">
        <v>180</v>
      </c>
      <c r="C13" s="12">
        <v>0</v>
      </c>
      <c r="D13" s="13"/>
      <c r="E13" s="13"/>
      <c r="F13" s="13">
        <v>152.7</v>
      </c>
      <c r="G13" s="54">
        <v>6.5</v>
      </c>
      <c r="H13" s="33">
        <f t="shared" si="1"/>
        <v>159.2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22.5">
      <c r="A14" s="90">
        <v>9</v>
      </c>
      <c r="B14" s="73" t="s">
        <v>181</v>
      </c>
      <c r="C14" s="12">
        <v>0</v>
      </c>
      <c r="D14" s="13"/>
      <c r="E14" s="13"/>
      <c r="F14" s="13">
        <v>2102.8</v>
      </c>
      <c r="G14" s="54">
        <v>20</v>
      </c>
      <c r="H14" s="33">
        <f t="shared" si="1"/>
        <v>2122.8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22.5">
      <c r="A15" s="90">
        <v>10</v>
      </c>
      <c r="B15" s="73" t="s">
        <v>182</v>
      </c>
      <c r="C15" s="12">
        <v>0</v>
      </c>
      <c r="D15" s="13"/>
      <c r="E15" s="13"/>
      <c r="F15" s="13">
        <v>128.1</v>
      </c>
      <c r="G15" s="54">
        <v>3</v>
      </c>
      <c r="H15" s="33">
        <f t="shared" si="1"/>
        <v>131.1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1" t="s">
        <v>39</v>
      </c>
      <c r="B30" s="212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13660.400000000003</v>
      </c>
      <c r="G30" s="19">
        <f t="shared" si="3"/>
        <v>174</v>
      </c>
      <c r="H30" s="19">
        <f t="shared" si="3"/>
        <v>13834.400000000003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B1">
      <selection activeCell="H15" sqref="H1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6" t="s">
        <v>152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204" t="s">
        <v>14</v>
      </c>
      <c r="B3" s="202" t="s">
        <v>102</v>
      </c>
      <c r="C3" s="6" t="s">
        <v>140</v>
      </c>
      <c r="D3" s="27"/>
      <c r="E3" s="27"/>
      <c r="F3" s="36" t="s">
        <v>203</v>
      </c>
      <c r="G3" s="36" t="s">
        <v>213</v>
      </c>
      <c r="H3" s="29" t="s">
        <v>141</v>
      </c>
      <c r="I3" s="5" t="s">
        <v>41</v>
      </c>
      <c r="J3" s="196" t="s">
        <v>15</v>
      </c>
      <c r="K3" s="196" t="s">
        <v>16</v>
      </c>
      <c r="L3" s="6" t="s">
        <v>6</v>
      </c>
    </row>
    <row r="4" spans="1:12" s="10" customFormat="1" ht="42.75" customHeight="1">
      <c r="A4" s="204"/>
      <c r="B4" s="202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197"/>
      <c r="K4" s="197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33">
        <v>3179.9</v>
      </c>
      <c r="G6" s="33">
        <v>702.1</v>
      </c>
      <c r="H6" s="33">
        <f>F6-G6</f>
        <v>2477.8</v>
      </c>
      <c r="I6" s="64">
        <f>C6/H6*100</f>
        <v>0</v>
      </c>
      <c r="J6" s="1">
        <v>1</v>
      </c>
      <c r="K6" s="14">
        <v>0.75</v>
      </c>
      <c r="L6" s="14">
        <f aca="true" t="shared" si="0" ref="L6:L1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33">
        <v>2204</v>
      </c>
      <c r="G7" s="33">
        <v>345.4</v>
      </c>
      <c r="H7" s="33">
        <f aca="true" t="shared" si="1" ref="H7:H19">F7-G7</f>
        <v>1858.6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33">
        <v>2362.3</v>
      </c>
      <c r="G8" s="33">
        <v>609.1</v>
      </c>
      <c r="H8" s="33">
        <f t="shared" si="1"/>
        <v>1753.2000000000003</v>
      </c>
      <c r="I8" s="64">
        <f aca="true" t="shared" si="2" ref="I8:I1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33">
        <v>2803.4</v>
      </c>
      <c r="G9" s="33">
        <v>664.5</v>
      </c>
      <c r="H9" s="33">
        <f t="shared" si="1"/>
        <v>2138.9</v>
      </c>
      <c r="I9" s="65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33">
        <v>4939.8</v>
      </c>
      <c r="G10" s="33">
        <v>1182</v>
      </c>
      <c r="H10" s="33">
        <f t="shared" si="1"/>
        <v>3757.8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33">
        <v>2208.4</v>
      </c>
      <c r="G11" s="33">
        <v>406.4</v>
      </c>
      <c r="H11" s="33">
        <f t="shared" si="1"/>
        <v>1802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0</v>
      </c>
      <c r="D12" s="13"/>
      <c r="E12" s="13"/>
      <c r="F12" s="33">
        <v>24210.3</v>
      </c>
      <c r="G12" s="33">
        <v>7988.3</v>
      </c>
      <c r="H12" s="33">
        <f t="shared" si="1"/>
        <v>16222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33">
        <v>2966.3</v>
      </c>
      <c r="G13" s="33">
        <v>689.3</v>
      </c>
      <c r="H13" s="33">
        <f t="shared" si="1"/>
        <v>2277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33">
        <v>7317.5</v>
      </c>
      <c r="G14" s="33">
        <v>3265.1</v>
      </c>
      <c r="H14" s="33">
        <f t="shared" si="1"/>
        <v>4052.4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12">
        <v>0</v>
      </c>
      <c r="D15" s="13"/>
      <c r="E15" s="13"/>
      <c r="F15" s="33">
        <v>2036.3</v>
      </c>
      <c r="G15" s="33">
        <v>366.3</v>
      </c>
      <c r="H15" s="33">
        <f t="shared" si="1"/>
        <v>1670</v>
      </c>
      <c r="I15" s="65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202" t="s">
        <v>39</v>
      </c>
      <c r="B20" s="203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54228.20000000001</v>
      </c>
      <c r="G20" s="30">
        <f t="shared" si="3"/>
        <v>16218.499999999998</v>
      </c>
      <c r="H20" s="19">
        <f t="shared" si="3"/>
        <v>38009.7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I1">
      <selection activeCell="J4" sqref="J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204" t="s">
        <v>3</v>
      </c>
      <c r="B3" s="202" t="s">
        <v>102</v>
      </c>
      <c r="C3" s="36" t="s">
        <v>209</v>
      </c>
      <c r="D3" s="36" t="s">
        <v>210</v>
      </c>
      <c r="E3" s="36" t="s">
        <v>211</v>
      </c>
      <c r="F3" s="29" t="s">
        <v>1</v>
      </c>
      <c r="G3" s="27"/>
      <c r="H3" s="27"/>
      <c r="I3" s="5" t="s">
        <v>205</v>
      </c>
      <c r="J3" s="5" t="s">
        <v>227</v>
      </c>
      <c r="K3" s="36" t="s">
        <v>31</v>
      </c>
      <c r="L3" s="36" t="s">
        <v>203</v>
      </c>
      <c r="M3" s="36" t="s">
        <v>212</v>
      </c>
      <c r="N3" s="29" t="s">
        <v>2</v>
      </c>
      <c r="O3" s="5" t="s">
        <v>45</v>
      </c>
      <c r="P3" s="196" t="s">
        <v>17</v>
      </c>
      <c r="Q3" s="196" t="s">
        <v>18</v>
      </c>
      <c r="R3" s="6" t="s">
        <v>6</v>
      </c>
    </row>
    <row r="4" spans="1:18" s="10" customFormat="1" ht="69.75" customHeight="1">
      <c r="A4" s="204"/>
      <c r="B4" s="202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97"/>
      <c r="Q4" s="197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174</v>
      </c>
      <c r="C6" s="54">
        <v>3179.9</v>
      </c>
      <c r="D6" s="13">
        <v>35.1</v>
      </c>
      <c r="E6" s="54">
        <v>667</v>
      </c>
      <c r="F6" s="53">
        <f>C6-D6-E6</f>
        <v>2477.8</v>
      </c>
      <c r="G6" s="13"/>
      <c r="H6" s="13"/>
      <c r="I6" s="61">
        <v>0</v>
      </c>
      <c r="J6" s="61">
        <v>0</v>
      </c>
      <c r="K6" s="33">
        <f>J6-I6</f>
        <v>0</v>
      </c>
      <c r="L6" s="33">
        <v>3179.9</v>
      </c>
      <c r="M6" s="33">
        <v>702.1</v>
      </c>
      <c r="N6" s="33">
        <f>L6-M6</f>
        <v>2477.8</v>
      </c>
      <c r="O6" s="17">
        <f>(F6-N6)/F6*100</f>
        <v>0</v>
      </c>
      <c r="P6" s="80">
        <v>1</v>
      </c>
      <c r="Q6" s="14">
        <v>1.2</v>
      </c>
      <c r="R6" s="14">
        <f aca="true" t="shared" si="0" ref="R6:R29">P6*Q6</f>
        <v>1.2</v>
      </c>
    </row>
    <row r="7" spans="1:18" ht="22.5">
      <c r="A7" s="11">
        <v>2</v>
      </c>
      <c r="B7" s="16" t="s">
        <v>173</v>
      </c>
      <c r="C7" s="54">
        <v>2204</v>
      </c>
      <c r="D7" s="13">
        <v>35.1</v>
      </c>
      <c r="E7" s="54">
        <v>310.3</v>
      </c>
      <c r="F7" s="54">
        <f aca="true" t="shared" si="1" ref="F7:F29">C7-D7-E7</f>
        <v>1858.6000000000001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2204</v>
      </c>
      <c r="M7" s="33">
        <v>345.4</v>
      </c>
      <c r="N7" s="33">
        <f aca="true" t="shared" si="3" ref="N7:N29">L7-M7</f>
        <v>1858.6</v>
      </c>
      <c r="O7" s="17">
        <f aca="true" t="shared" si="4" ref="O7:O29">(F7-N7)/F7*100</f>
        <v>1.2233599238310128E-14</v>
      </c>
      <c r="P7" s="80">
        <v>1</v>
      </c>
      <c r="Q7" s="14">
        <v>1.2</v>
      </c>
      <c r="R7" s="14">
        <f t="shared" si="0"/>
        <v>1.2</v>
      </c>
    </row>
    <row r="8" spans="1:18" ht="22.5">
      <c r="A8" s="11">
        <v>3</v>
      </c>
      <c r="B8" s="16" t="s">
        <v>183</v>
      </c>
      <c r="C8" s="54">
        <v>2362.3</v>
      </c>
      <c r="D8" s="13">
        <v>35.1</v>
      </c>
      <c r="E8" s="54">
        <v>574</v>
      </c>
      <c r="F8" s="54">
        <f t="shared" si="1"/>
        <v>1753.2000000000003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2362.3</v>
      </c>
      <c r="M8" s="33">
        <v>609.1</v>
      </c>
      <c r="N8" s="33">
        <f t="shared" si="3"/>
        <v>1753.2000000000003</v>
      </c>
      <c r="O8" s="17">
        <f t="shared" si="4"/>
        <v>0</v>
      </c>
      <c r="P8" s="80">
        <v>1</v>
      </c>
      <c r="Q8" s="14">
        <v>1.2</v>
      </c>
      <c r="R8" s="14">
        <f t="shared" si="0"/>
        <v>1.2</v>
      </c>
    </row>
    <row r="9" spans="1:18" ht="22.5">
      <c r="A9" s="11">
        <v>4</v>
      </c>
      <c r="B9" s="16" t="s">
        <v>176</v>
      </c>
      <c r="C9" s="54">
        <v>2803.4</v>
      </c>
      <c r="D9" s="13">
        <v>35.1</v>
      </c>
      <c r="E9" s="54">
        <v>629.4</v>
      </c>
      <c r="F9" s="54">
        <f t="shared" si="1"/>
        <v>2138.9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2803.4</v>
      </c>
      <c r="M9" s="33">
        <v>664.5</v>
      </c>
      <c r="N9" s="33">
        <f t="shared" si="3"/>
        <v>2138.9</v>
      </c>
      <c r="O9" s="17">
        <f t="shared" si="4"/>
        <v>0</v>
      </c>
      <c r="P9" s="80">
        <v>1</v>
      </c>
      <c r="Q9" s="14">
        <v>1.2</v>
      </c>
      <c r="R9" s="14">
        <f t="shared" si="0"/>
        <v>1.2</v>
      </c>
    </row>
    <row r="10" spans="1:18" ht="22.5">
      <c r="A10" s="11">
        <v>5</v>
      </c>
      <c r="B10" s="16" t="s">
        <v>177</v>
      </c>
      <c r="C10" s="54">
        <v>4939.8</v>
      </c>
      <c r="D10" s="13">
        <v>116.9</v>
      </c>
      <c r="E10" s="54">
        <v>1065.1</v>
      </c>
      <c r="F10" s="54">
        <f t="shared" si="1"/>
        <v>3757.8000000000006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4939.8</v>
      </c>
      <c r="M10" s="33">
        <v>1182</v>
      </c>
      <c r="N10" s="33">
        <f t="shared" si="3"/>
        <v>3757.8</v>
      </c>
      <c r="O10" s="17">
        <f t="shared" si="4"/>
        <v>1.210142505951525E-14</v>
      </c>
      <c r="P10" s="80">
        <v>1</v>
      </c>
      <c r="Q10" s="14">
        <v>1.2</v>
      </c>
      <c r="R10" s="14">
        <f t="shared" si="0"/>
        <v>1.2</v>
      </c>
    </row>
    <row r="11" spans="1:18" ht="22.5">
      <c r="A11" s="11">
        <v>6</v>
      </c>
      <c r="B11" s="16" t="s">
        <v>178</v>
      </c>
      <c r="C11" s="54">
        <v>2208.4</v>
      </c>
      <c r="D11" s="13">
        <v>35.1</v>
      </c>
      <c r="E11" s="54">
        <v>371.3</v>
      </c>
      <c r="F11" s="54">
        <f t="shared" si="1"/>
        <v>1802.0000000000002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2208.4</v>
      </c>
      <c r="M11" s="33">
        <v>406.4</v>
      </c>
      <c r="N11" s="33">
        <f t="shared" si="3"/>
        <v>1802</v>
      </c>
      <c r="O11" s="17">
        <f t="shared" si="4"/>
        <v>1.2617851023486793E-14</v>
      </c>
      <c r="P11" s="80">
        <v>1</v>
      </c>
      <c r="Q11" s="14">
        <v>1.2</v>
      </c>
      <c r="R11" s="14">
        <f t="shared" si="0"/>
        <v>1.2</v>
      </c>
    </row>
    <row r="12" spans="1:18" ht="22.5">
      <c r="A12" s="11">
        <v>7</v>
      </c>
      <c r="B12" s="16" t="s">
        <v>179</v>
      </c>
      <c r="C12" s="54">
        <v>24210.3</v>
      </c>
      <c r="D12" s="13">
        <v>234.9</v>
      </c>
      <c r="E12" s="54">
        <v>7753.4</v>
      </c>
      <c r="F12" s="54">
        <f t="shared" si="1"/>
        <v>16221.999999999998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24210.3</v>
      </c>
      <c r="M12" s="33">
        <v>7988.3</v>
      </c>
      <c r="N12" s="33">
        <f t="shared" si="3"/>
        <v>16222</v>
      </c>
      <c r="O12" s="17">
        <f t="shared" si="4"/>
        <v>-1.1213101982159146E-14</v>
      </c>
      <c r="P12" s="80">
        <v>1</v>
      </c>
      <c r="Q12" s="14">
        <v>1.2</v>
      </c>
      <c r="R12" s="14">
        <f t="shared" si="0"/>
        <v>1.2</v>
      </c>
    </row>
    <row r="13" spans="1:18" ht="22.5">
      <c r="A13" s="11">
        <v>8</v>
      </c>
      <c r="B13" s="16" t="s">
        <v>180</v>
      </c>
      <c r="C13" s="54">
        <v>2966.3</v>
      </c>
      <c r="D13" s="13">
        <v>35.1</v>
      </c>
      <c r="E13" s="54">
        <v>654.2</v>
      </c>
      <c r="F13" s="54">
        <f t="shared" si="1"/>
        <v>2277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2966.3</v>
      </c>
      <c r="M13" s="33">
        <v>689.3</v>
      </c>
      <c r="N13" s="33">
        <f t="shared" si="3"/>
        <v>2277</v>
      </c>
      <c r="O13" s="17">
        <f t="shared" si="4"/>
        <v>0</v>
      </c>
      <c r="P13" s="80">
        <v>1</v>
      </c>
      <c r="Q13" s="14">
        <v>1.2</v>
      </c>
      <c r="R13" s="14">
        <f t="shared" si="0"/>
        <v>1.2</v>
      </c>
    </row>
    <row r="14" spans="1:18" ht="22.5">
      <c r="A14" s="11">
        <v>9</v>
      </c>
      <c r="B14" s="16" t="s">
        <v>181</v>
      </c>
      <c r="C14" s="54">
        <v>7217.5</v>
      </c>
      <c r="D14" s="13">
        <v>859.2</v>
      </c>
      <c r="E14" s="54">
        <v>2405.9</v>
      </c>
      <c r="F14" s="54">
        <f t="shared" si="1"/>
        <v>3952.4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7317.5</v>
      </c>
      <c r="M14" s="33">
        <v>3265.1</v>
      </c>
      <c r="N14" s="33">
        <f t="shared" si="3"/>
        <v>4052.4</v>
      </c>
      <c r="O14" s="17">
        <f t="shared" si="4"/>
        <v>-2.5301082886347537</v>
      </c>
      <c r="P14" s="80">
        <v>0.5</v>
      </c>
      <c r="Q14" s="14">
        <v>1.2</v>
      </c>
      <c r="R14" s="14">
        <f t="shared" si="0"/>
        <v>0.6</v>
      </c>
    </row>
    <row r="15" spans="1:18" ht="22.5">
      <c r="A15" s="11">
        <v>10</v>
      </c>
      <c r="B15" s="16" t="s">
        <v>182</v>
      </c>
      <c r="C15" s="54">
        <v>2036.3</v>
      </c>
      <c r="D15" s="13">
        <v>35</v>
      </c>
      <c r="E15" s="54">
        <v>331.3</v>
      </c>
      <c r="F15" s="54">
        <f t="shared" si="1"/>
        <v>1670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2036.3</v>
      </c>
      <c r="M15" s="33">
        <v>366.3</v>
      </c>
      <c r="N15" s="33">
        <f t="shared" si="3"/>
        <v>1670</v>
      </c>
      <c r="O15" s="17">
        <f t="shared" si="4"/>
        <v>0</v>
      </c>
      <c r="P15" s="80">
        <v>1</v>
      </c>
      <c r="Q15" s="14">
        <v>1.2</v>
      </c>
      <c r="R15" s="14">
        <f t="shared" si="0"/>
        <v>1.2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202" t="s">
        <v>39</v>
      </c>
      <c r="B30" s="203"/>
      <c r="C30" s="19">
        <f aca="true" t="shared" si="5" ref="C30:N30">SUM(C6:C29)</f>
        <v>54128.20000000001</v>
      </c>
      <c r="D30" s="56">
        <f t="shared" si="5"/>
        <v>1456.6000000000001</v>
      </c>
      <c r="E30" s="19">
        <f t="shared" si="5"/>
        <v>14761.9</v>
      </c>
      <c r="F30" s="19">
        <f t="shared" si="5"/>
        <v>37909.7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54228.20000000001</v>
      </c>
      <c r="M30" s="30">
        <f t="shared" si="5"/>
        <v>16218.499999999998</v>
      </c>
      <c r="N30" s="19">
        <f t="shared" si="5"/>
        <v>38009.7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SheetLayoutView="100" workbookViewId="0" topLeftCell="A1">
      <pane xSplit="2" ySplit="4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6" sqref="K1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204" t="s">
        <v>20</v>
      </c>
      <c r="B3" s="202" t="s">
        <v>102</v>
      </c>
      <c r="C3" s="34" t="s">
        <v>51</v>
      </c>
      <c r="D3" s="34" t="s">
        <v>197</v>
      </c>
      <c r="E3" s="34" t="s">
        <v>228</v>
      </c>
      <c r="F3" s="34" t="s">
        <v>49</v>
      </c>
      <c r="G3" s="34" t="s">
        <v>49</v>
      </c>
      <c r="H3" s="34" t="s">
        <v>142</v>
      </c>
      <c r="I3" s="5" t="s">
        <v>48</v>
      </c>
      <c r="J3" s="196" t="s">
        <v>21</v>
      </c>
      <c r="K3" s="196" t="s">
        <v>19</v>
      </c>
      <c r="L3" s="6" t="s">
        <v>6</v>
      </c>
    </row>
    <row r="4" spans="1:12" s="10" customFormat="1" ht="42.75" customHeight="1">
      <c r="A4" s="204"/>
      <c r="B4" s="202"/>
      <c r="C4" s="5" t="s">
        <v>52</v>
      </c>
      <c r="D4" s="5" t="s">
        <v>192</v>
      </c>
      <c r="E4" s="5" t="s">
        <v>193</v>
      </c>
      <c r="F4" s="5" t="s">
        <v>32</v>
      </c>
      <c r="G4" s="8" t="s">
        <v>33</v>
      </c>
      <c r="H4" s="8" t="s">
        <v>26</v>
      </c>
      <c r="I4" s="8" t="s">
        <v>53</v>
      </c>
      <c r="J4" s="197"/>
      <c r="K4" s="197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174</v>
      </c>
      <c r="C6" s="16">
        <v>130</v>
      </c>
      <c r="D6" s="16">
        <v>40</v>
      </c>
      <c r="E6" s="16">
        <v>52</v>
      </c>
      <c r="F6" s="97">
        <f>E6-D6</f>
        <v>12</v>
      </c>
      <c r="G6" s="12">
        <v>0</v>
      </c>
      <c r="H6" s="13">
        <v>121</v>
      </c>
      <c r="I6" s="81">
        <f>F6/H6*100</f>
        <v>9.917355371900827</v>
      </c>
      <c r="J6" s="15">
        <v>0</v>
      </c>
      <c r="K6" s="14">
        <v>1</v>
      </c>
      <c r="L6" s="14">
        <f aca="true" t="shared" si="0" ref="L6:L21">J6*K6</f>
        <v>0</v>
      </c>
    </row>
    <row r="7" spans="1:12" ht="22.5">
      <c r="A7" s="11">
        <v>2</v>
      </c>
      <c r="B7" s="16" t="s">
        <v>173</v>
      </c>
      <c r="C7" s="16">
        <v>468</v>
      </c>
      <c r="D7" s="16">
        <v>56</v>
      </c>
      <c r="E7" s="16">
        <v>74</v>
      </c>
      <c r="F7" s="48">
        <f aca="true" t="shared" si="1" ref="F7:F21">E7-D7</f>
        <v>18</v>
      </c>
      <c r="G7" s="12">
        <v>75</v>
      </c>
      <c r="H7" s="13">
        <v>104.8</v>
      </c>
      <c r="I7" s="81">
        <f aca="true" t="shared" si="2" ref="I7:I21">F7/H7*100</f>
        <v>17.17557251908397</v>
      </c>
      <c r="J7" s="15">
        <v>0</v>
      </c>
      <c r="K7" s="14">
        <v>1</v>
      </c>
      <c r="L7" s="14">
        <f t="shared" si="0"/>
        <v>0</v>
      </c>
    </row>
    <row r="8" spans="1:12" ht="22.5">
      <c r="A8" s="11">
        <v>3</v>
      </c>
      <c r="B8" s="16" t="s">
        <v>183</v>
      </c>
      <c r="C8" s="16">
        <v>340</v>
      </c>
      <c r="D8" s="16">
        <v>32</v>
      </c>
      <c r="E8" s="16">
        <v>34</v>
      </c>
      <c r="F8" s="48">
        <f t="shared" si="1"/>
        <v>2</v>
      </c>
      <c r="G8" s="12">
        <v>1.3</v>
      </c>
      <c r="H8" s="13">
        <v>84.3</v>
      </c>
      <c r="I8" s="81">
        <f t="shared" si="2"/>
        <v>2.372479240806643</v>
      </c>
      <c r="J8" s="15">
        <v>0.525</v>
      </c>
      <c r="K8" s="14">
        <v>1</v>
      </c>
      <c r="L8" s="14">
        <f t="shared" si="0"/>
        <v>0.525</v>
      </c>
    </row>
    <row r="9" spans="1:12" ht="22.5">
      <c r="A9" s="11">
        <v>4</v>
      </c>
      <c r="B9" s="16" t="s">
        <v>176</v>
      </c>
      <c r="C9" s="16">
        <v>809</v>
      </c>
      <c r="D9" s="16">
        <v>60</v>
      </c>
      <c r="E9" s="16">
        <v>88</v>
      </c>
      <c r="F9" s="48">
        <f t="shared" si="1"/>
        <v>28</v>
      </c>
      <c r="G9" s="12">
        <v>-214</v>
      </c>
      <c r="H9" s="13">
        <v>121.6</v>
      </c>
      <c r="I9" s="81">
        <f t="shared" si="2"/>
        <v>23.026315789473685</v>
      </c>
      <c r="J9" s="15">
        <v>0</v>
      </c>
      <c r="K9" s="14">
        <v>1</v>
      </c>
      <c r="L9" s="14">
        <f t="shared" si="0"/>
        <v>0</v>
      </c>
    </row>
    <row r="10" spans="1:12" ht="22.5">
      <c r="A10" s="11">
        <v>5</v>
      </c>
      <c r="B10" s="16" t="s">
        <v>177</v>
      </c>
      <c r="C10" s="16">
        <v>903</v>
      </c>
      <c r="D10" s="16">
        <v>46</v>
      </c>
      <c r="E10" s="16">
        <v>64</v>
      </c>
      <c r="F10" s="48">
        <f t="shared" si="1"/>
        <v>18</v>
      </c>
      <c r="G10" s="12">
        <v>0</v>
      </c>
      <c r="H10" s="13">
        <v>151.3</v>
      </c>
      <c r="I10" s="81">
        <f t="shared" si="2"/>
        <v>11.896893588896232</v>
      </c>
      <c r="J10" s="15">
        <v>0</v>
      </c>
      <c r="K10" s="14">
        <v>1</v>
      </c>
      <c r="L10" s="14">
        <f t="shared" si="0"/>
        <v>0</v>
      </c>
    </row>
    <row r="11" spans="1:12" ht="22.5">
      <c r="A11" s="11">
        <v>6</v>
      </c>
      <c r="B11" s="16" t="s">
        <v>178</v>
      </c>
      <c r="C11" s="16">
        <v>1688</v>
      </c>
      <c r="D11" s="16">
        <v>31</v>
      </c>
      <c r="E11" s="16">
        <v>52</v>
      </c>
      <c r="F11" s="48">
        <f t="shared" si="1"/>
        <v>21</v>
      </c>
      <c r="G11" s="12">
        <v>-101</v>
      </c>
      <c r="H11" s="13">
        <v>105.6</v>
      </c>
      <c r="I11" s="81">
        <f t="shared" si="2"/>
        <v>19.886363636363637</v>
      </c>
      <c r="J11" s="15">
        <v>0</v>
      </c>
      <c r="K11" s="14">
        <v>1</v>
      </c>
      <c r="L11" s="14">
        <f t="shared" si="0"/>
        <v>0</v>
      </c>
    </row>
    <row r="12" spans="1:12" ht="22.5">
      <c r="A12" s="11">
        <v>7</v>
      </c>
      <c r="B12" s="16" t="s">
        <v>179</v>
      </c>
      <c r="C12" s="16">
        <v>1230</v>
      </c>
      <c r="D12" s="16">
        <v>498</v>
      </c>
      <c r="E12" s="16">
        <v>742</v>
      </c>
      <c r="F12" s="48">
        <f t="shared" si="1"/>
        <v>244</v>
      </c>
      <c r="G12" s="12">
        <v>-85</v>
      </c>
      <c r="H12" s="13">
        <v>9721.6</v>
      </c>
      <c r="I12" s="81">
        <f t="shared" si="2"/>
        <v>2.509874917709019</v>
      </c>
      <c r="J12" s="15">
        <v>0.498</v>
      </c>
      <c r="K12" s="14">
        <v>1</v>
      </c>
      <c r="L12" s="14">
        <f t="shared" si="0"/>
        <v>0.498</v>
      </c>
    </row>
    <row r="13" spans="1:12" ht="22.5">
      <c r="A13" s="11">
        <v>8</v>
      </c>
      <c r="B13" s="16" t="s">
        <v>180</v>
      </c>
      <c r="C13" s="16">
        <v>21</v>
      </c>
      <c r="D13" s="16">
        <v>39</v>
      </c>
      <c r="E13" s="16">
        <v>56</v>
      </c>
      <c r="F13" s="48">
        <f t="shared" si="1"/>
        <v>17</v>
      </c>
      <c r="G13" s="12">
        <v>0</v>
      </c>
      <c r="H13" s="13">
        <v>140.7</v>
      </c>
      <c r="I13" s="81">
        <f t="shared" si="2"/>
        <v>12.082444918265816</v>
      </c>
      <c r="J13" s="15">
        <v>0</v>
      </c>
      <c r="K13" s="14">
        <v>1</v>
      </c>
      <c r="L13" s="14">
        <f t="shared" si="0"/>
        <v>0</v>
      </c>
    </row>
    <row r="14" spans="1:12" ht="22.5">
      <c r="A14" s="11">
        <v>9</v>
      </c>
      <c r="B14" s="16" t="s">
        <v>181</v>
      </c>
      <c r="C14" s="16">
        <v>919</v>
      </c>
      <c r="D14" s="16">
        <v>51</v>
      </c>
      <c r="E14" s="16">
        <v>76</v>
      </c>
      <c r="F14" s="48">
        <f t="shared" si="1"/>
        <v>25</v>
      </c>
      <c r="G14" s="12">
        <v>-138</v>
      </c>
      <c r="H14" s="13">
        <v>1369.1</v>
      </c>
      <c r="I14" s="81">
        <f t="shared" si="2"/>
        <v>1.8260170915199765</v>
      </c>
      <c r="J14" s="15">
        <v>0.635</v>
      </c>
      <c r="K14" s="14">
        <v>1</v>
      </c>
      <c r="L14" s="14">
        <f t="shared" si="0"/>
        <v>0.635</v>
      </c>
    </row>
    <row r="15" spans="1:12" ht="22.5">
      <c r="A15" s="11">
        <v>10</v>
      </c>
      <c r="B15" s="16" t="s">
        <v>182</v>
      </c>
      <c r="C15" s="16">
        <v>319</v>
      </c>
      <c r="D15" s="16">
        <v>10</v>
      </c>
      <c r="E15" s="16">
        <v>15</v>
      </c>
      <c r="F15" s="48">
        <f t="shared" si="1"/>
        <v>5</v>
      </c>
      <c r="G15" s="12">
        <v>-62</v>
      </c>
      <c r="H15" s="13">
        <v>94.4</v>
      </c>
      <c r="I15" s="81">
        <f t="shared" si="2"/>
        <v>5.296610169491525</v>
      </c>
      <c r="J15" s="15">
        <v>0</v>
      </c>
      <c r="K15" s="14">
        <v>1</v>
      </c>
      <c r="L15" s="14">
        <f t="shared" si="0"/>
        <v>0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1"/>
        <v>0</v>
      </c>
      <c r="G16" s="12">
        <v>-423</v>
      </c>
      <c r="H16" s="13"/>
      <c r="I16" s="81" t="e">
        <f t="shared" si="2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1"/>
        <v>0</v>
      </c>
      <c r="G17" s="12">
        <v>-286</v>
      </c>
      <c r="H17" s="13"/>
      <c r="I17" s="81" t="e">
        <f t="shared" si="2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1"/>
        <v>0</v>
      </c>
      <c r="G18" s="12">
        <v>0</v>
      </c>
      <c r="H18" s="13"/>
      <c r="I18" s="81" t="e">
        <f t="shared" si="2"/>
        <v>#DIV/0!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1"/>
        <v>0</v>
      </c>
      <c r="G19" s="12">
        <v>18.6</v>
      </c>
      <c r="H19" s="13"/>
      <c r="I19" s="81" t="e">
        <f t="shared" si="2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1"/>
        <v>0</v>
      </c>
      <c r="G20" s="12">
        <v>0</v>
      </c>
      <c r="H20" s="13"/>
      <c r="I20" s="81" t="e">
        <f t="shared" si="2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1"/>
        <v>0</v>
      </c>
      <c r="G21" s="12">
        <v>0</v>
      </c>
      <c r="H21" s="13"/>
      <c r="I21" s="81" t="e">
        <f t="shared" si="2"/>
        <v>#DIV/0!</v>
      </c>
      <c r="K21" s="14">
        <v>1</v>
      </c>
      <c r="L21" s="14">
        <f t="shared" si="0"/>
        <v>0</v>
      </c>
    </row>
    <row r="22" spans="1:12" ht="11.25">
      <c r="A22" s="202" t="s">
        <v>39</v>
      </c>
      <c r="B22" s="203"/>
      <c r="C22" s="19">
        <f aca="true" t="shared" si="3" ref="C22:H22">SUM(C6:C21)</f>
        <v>13193</v>
      </c>
      <c r="D22" s="19">
        <f t="shared" si="3"/>
        <v>863</v>
      </c>
      <c r="E22" s="19">
        <f t="shared" si="3"/>
        <v>1253</v>
      </c>
      <c r="F22" s="19">
        <f t="shared" si="3"/>
        <v>390</v>
      </c>
      <c r="G22" s="19">
        <f t="shared" si="3"/>
        <v>-1214.1000000000001</v>
      </c>
      <c r="H22" s="19">
        <f t="shared" si="3"/>
        <v>12014.400000000001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 topLeftCell="A1">
      <pane xSplit="2" ySplit="6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2" sqref="D3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198" t="s">
        <v>101</v>
      </c>
      <c r="C1" s="198"/>
      <c r="D1" s="198"/>
      <c r="E1" s="198"/>
      <c r="F1" s="198"/>
      <c r="G1" s="198"/>
      <c r="H1" s="198"/>
      <c r="I1" s="198"/>
      <c r="J1" s="198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4" t="s">
        <v>3</v>
      </c>
      <c r="B4" s="196" t="s">
        <v>102</v>
      </c>
      <c r="C4" s="196" t="s">
        <v>103</v>
      </c>
      <c r="D4" s="196" t="s">
        <v>201</v>
      </c>
      <c r="E4" s="196" t="s">
        <v>202</v>
      </c>
      <c r="F4" s="196" t="s">
        <v>104</v>
      </c>
      <c r="G4" s="196" t="s">
        <v>99</v>
      </c>
      <c r="H4" s="196" t="s">
        <v>100</v>
      </c>
      <c r="I4" s="196" t="s">
        <v>5</v>
      </c>
      <c r="J4" s="199" t="s">
        <v>6</v>
      </c>
    </row>
    <row r="5" spans="1:10" ht="116.25" customHeight="1">
      <c r="A5" s="204"/>
      <c r="B5" s="201"/>
      <c r="C5" s="197"/>
      <c r="D5" s="197"/>
      <c r="E5" s="197"/>
      <c r="F5" s="197"/>
      <c r="G5" s="197"/>
      <c r="H5" s="201"/>
      <c r="I5" s="201"/>
      <c r="J5" s="200"/>
    </row>
    <row r="6" spans="1:10" s="10" customFormat="1" ht="51" customHeight="1">
      <c r="A6" s="204"/>
      <c r="B6" s="197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197"/>
      <c r="I6" s="197"/>
      <c r="J6" s="9" t="s">
        <v>29</v>
      </c>
    </row>
    <row r="7" spans="1:10" s="10" customFormat="1" ht="15.75" customHeight="1">
      <c r="A7" s="183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4">
        <v>10</v>
      </c>
    </row>
    <row r="8" spans="1:10" ht="22.5">
      <c r="A8" s="185">
        <v>1</v>
      </c>
      <c r="B8" s="16" t="s">
        <v>174</v>
      </c>
      <c r="C8" s="48">
        <v>2028.9</v>
      </c>
      <c r="D8" s="61">
        <v>144.9</v>
      </c>
      <c r="E8" s="186">
        <v>4</v>
      </c>
      <c r="F8" s="13">
        <f>D8+E8</f>
        <v>148.9</v>
      </c>
      <c r="G8" s="17">
        <f aca="true" t="shared" si="0" ref="G8:G31">C8/(C8+F8)*100</f>
        <v>93.16282486913398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11">
        <v>2</v>
      </c>
      <c r="B9" s="16" t="s">
        <v>173</v>
      </c>
      <c r="C9" s="48">
        <v>1379.7</v>
      </c>
      <c r="D9" s="61">
        <v>124.9</v>
      </c>
      <c r="E9" s="33">
        <v>4</v>
      </c>
      <c r="F9" s="13">
        <f aca="true" t="shared" si="2" ref="F9:F31">D9+E9</f>
        <v>128.9</v>
      </c>
      <c r="G9" s="17">
        <f t="shared" si="0"/>
        <v>91.45565424897255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175</v>
      </c>
      <c r="C10" s="48">
        <v>1655.7</v>
      </c>
      <c r="D10" s="61">
        <v>95</v>
      </c>
      <c r="E10" s="33">
        <v>2.5</v>
      </c>
      <c r="F10" s="13">
        <f t="shared" si="2"/>
        <v>97.5</v>
      </c>
      <c r="G10" s="17">
        <f t="shared" si="0"/>
        <v>94.43874058863791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176</v>
      </c>
      <c r="C11" s="48">
        <v>1688</v>
      </c>
      <c r="D11" s="61">
        <v>175.9</v>
      </c>
      <c r="E11" s="33">
        <v>25</v>
      </c>
      <c r="F11" s="13">
        <f t="shared" si="2"/>
        <v>200.9</v>
      </c>
      <c r="G11" s="17">
        <f t="shared" si="0"/>
        <v>89.36418021070463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177</v>
      </c>
      <c r="C12" s="48">
        <v>3234.8</v>
      </c>
      <c r="D12" s="61">
        <v>196.5</v>
      </c>
      <c r="E12" s="33">
        <v>26.5</v>
      </c>
      <c r="F12" s="13">
        <f t="shared" si="2"/>
        <v>223</v>
      </c>
      <c r="G12" s="17">
        <f t="shared" si="0"/>
        <v>93.55081265544565</v>
      </c>
      <c r="H12" s="1">
        <v>0</v>
      </c>
      <c r="I12" s="14">
        <v>1.2</v>
      </c>
      <c r="J12" s="14">
        <f t="shared" si="1"/>
        <v>0</v>
      </c>
    </row>
    <row r="13" spans="1:10" ht="22.5">
      <c r="A13" s="11">
        <v>6</v>
      </c>
      <c r="B13" s="16" t="s">
        <v>178</v>
      </c>
      <c r="C13" s="48">
        <v>1430</v>
      </c>
      <c r="D13" s="61">
        <v>118</v>
      </c>
      <c r="E13" s="33">
        <v>4</v>
      </c>
      <c r="F13" s="13">
        <f t="shared" si="2"/>
        <v>122</v>
      </c>
      <c r="G13" s="17">
        <f t="shared" si="0"/>
        <v>92.13917525773195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179</v>
      </c>
      <c r="C14" s="48">
        <v>5721.9</v>
      </c>
      <c r="D14" s="61">
        <v>10421.6</v>
      </c>
      <c r="E14" s="33">
        <v>78.5</v>
      </c>
      <c r="F14" s="13">
        <f t="shared" si="2"/>
        <v>10500.1</v>
      </c>
      <c r="G14" s="17">
        <f t="shared" si="0"/>
        <v>35.27246948588337</v>
      </c>
      <c r="H14" s="15">
        <v>0.134</v>
      </c>
      <c r="I14" s="14">
        <v>1.2</v>
      </c>
      <c r="J14" s="14">
        <f t="shared" si="1"/>
        <v>0.1608</v>
      </c>
    </row>
    <row r="15" spans="1:10" ht="22.5">
      <c r="A15" s="11">
        <v>8</v>
      </c>
      <c r="B15" s="16" t="s">
        <v>180</v>
      </c>
      <c r="C15" s="48">
        <v>2017.8</v>
      </c>
      <c r="D15" s="61">
        <v>152.7</v>
      </c>
      <c r="E15" s="33">
        <v>6.5</v>
      </c>
      <c r="F15" s="13">
        <f t="shared" si="2"/>
        <v>159.2</v>
      </c>
      <c r="G15" s="17">
        <f t="shared" si="0"/>
        <v>92.68718419843822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181</v>
      </c>
      <c r="C16" s="48">
        <v>1629.6</v>
      </c>
      <c r="D16" s="61">
        <v>2102.8</v>
      </c>
      <c r="E16" s="33">
        <v>20</v>
      </c>
      <c r="F16" s="13">
        <f t="shared" si="2"/>
        <v>2122.8</v>
      </c>
      <c r="G16" s="17">
        <f t="shared" si="0"/>
        <v>43.42820594819315</v>
      </c>
      <c r="H16" s="15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182</v>
      </c>
      <c r="C17" s="48">
        <v>1288.9</v>
      </c>
      <c r="D17" s="61">
        <v>128.1</v>
      </c>
      <c r="E17" s="33">
        <v>3</v>
      </c>
      <c r="F17" s="13">
        <f t="shared" si="2"/>
        <v>131.1</v>
      </c>
      <c r="G17" s="17">
        <f t="shared" si="0"/>
        <v>90.76760563380283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7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7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7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2" t="s">
        <v>78</v>
      </c>
      <c r="B32" s="203"/>
      <c r="C32" s="30">
        <f>SUM(C8:C31)</f>
        <v>22075.3</v>
      </c>
      <c r="D32" s="30">
        <f>SUM(D8:D31)</f>
        <v>13660.400000000003</v>
      </c>
      <c r="E32" s="19">
        <f>SUM(E8:E31)</f>
        <v>174</v>
      </c>
      <c r="F32" s="19">
        <f>SUM(F8:F31)</f>
        <v>13834.400000000003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1">
      <selection activeCell="G16" sqref="G16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7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.75">
      <c r="A1" s="198" t="s">
        <v>105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02.75" customHeight="1">
      <c r="A3" s="204" t="s">
        <v>3</v>
      </c>
      <c r="B3" s="202" t="s">
        <v>102</v>
      </c>
      <c r="C3" s="36" t="s">
        <v>198</v>
      </c>
      <c r="D3" s="34" t="s">
        <v>126</v>
      </c>
      <c r="E3" s="100" t="s">
        <v>106</v>
      </c>
      <c r="F3" s="36" t="s">
        <v>199</v>
      </c>
      <c r="G3" s="162" t="s">
        <v>127</v>
      </c>
      <c r="H3" s="100" t="s">
        <v>128</v>
      </c>
      <c r="I3" s="28" t="s">
        <v>24</v>
      </c>
      <c r="J3" s="196" t="s">
        <v>80</v>
      </c>
      <c r="K3" s="196" t="s">
        <v>5</v>
      </c>
      <c r="L3" s="29" t="s">
        <v>6</v>
      </c>
    </row>
    <row r="4" spans="1:12" ht="45.75" customHeight="1">
      <c r="A4" s="204"/>
      <c r="B4" s="202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6" t="s">
        <v>91</v>
      </c>
      <c r="J4" s="197"/>
      <c r="K4" s="197"/>
      <c r="L4" s="178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8" t="s">
        <v>98</v>
      </c>
    </row>
    <row r="6" spans="1:12" ht="22.5">
      <c r="A6" s="102">
        <v>1</v>
      </c>
      <c r="B6" s="48" t="s">
        <v>174</v>
      </c>
      <c r="C6" s="48">
        <v>8</v>
      </c>
      <c r="D6" s="48">
        <v>0</v>
      </c>
      <c r="E6" s="85">
        <f aca="true" t="shared" si="0" ref="E6:E29">C6-D6</f>
        <v>8</v>
      </c>
      <c r="F6" s="33">
        <v>3179.9</v>
      </c>
      <c r="G6" s="33">
        <v>702.1</v>
      </c>
      <c r="H6" s="85">
        <f aca="true" t="shared" si="1" ref="H6:H29">F6-G6</f>
        <v>2477.8</v>
      </c>
      <c r="I6" s="179">
        <f aca="true" t="shared" si="2" ref="I6:I29">E6/H6*100</f>
        <v>0.32286705948825567</v>
      </c>
      <c r="J6" s="180">
        <v>0</v>
      </c>
      <c r="K6" s="181">
        <v>0.5</v>
      </c>
      <c r="L6" s="181">
        <f aca="true" t="shared" si="3" ref="L6:L29">J6*K6</f>
        <v>0</v>
      </c>
    </row>
    <row r="7" spans="1:12" ht="22.5">
      <c r="A7" s="102">
        <v>2</v>
      </c>
      <c r="B7" s="48" t="s">
        <v>173</v>
      </c>
      <c r="C7" s="48">
        <v>43.2</v>
      </c>
      <c r="D7" s="48">
        <v>0</v>
      </c>
      <c r="E7" s="85">
        <f t="shared" si="0"/>
        <v>43.2</v>
      </c>
      <c r="F7" s="33">
        <v>2204</v>
      </c>
      <c r="G7" s="33">
        <v>345.4</v>
      </c>
      <c r="H7" s="85">
        <f t="shared" si="1"/>
        <v>1858.6</v>
      </c>
      <c r="I7" s="179">
        <f t="shared" si="2"/>
        <v>2.324330140966319</v>
      </c>
      <c r="J7" s="180">
        <v>0</v>
      </c>
      <c r="K7" s="181">
        <v>0.5</v>
      </c>
      <c r="L7" s="181">
        <f t="shared" si="3"/>
        <v>0</v>
      </c>
    </row>
    <row r="8" spans="1:12" ht="22.5">
      <c r="A8" s="102">
        <v>3</v>
      </c>
      <c r="B8" s="48" t="s">
        <v>183</v>
      </c>
      <c r="C8" s="48">
        <v>38</v>
      </c>
      <c r="D8" s="48">
        <v>0</v>
      </c>
      <c r="E8" s="85">
        <f t="shared" si="0"/>
        <v>38</v>
      </c>
      <c r="F8" s="33">
        <v>2362.3</v>
      </c>
      <c r="G8" s="33">
        <v>609.1</v>
      </c>
      <c r="H8" s="85">
        <f t="shared" si="1"/>
        <v>1753.2000000000003</v>
      </c>
      <c r="I8" s="179">
        <f t="shared" si="2"/>
        <v>2.16746520647958</v>
      </c>
      <c r="J8" s="180">
        <v>0</v>
      </c>
      <c r="K8" s="181">
        <v>0.5</v>
      </c>
      <c r="L8" s="181">
        <f t="shared" si="3"/>
        <v>0</v>
      </c>
    </row>
    <row r="9" spans="1:12" ht="22.5">
      <c r="A9" s="102">
        <v>4</v>
      </c>
      <c r="B9" s="48" t="s">
        <v>176</v>
      </c>
      <c r="C9" s="48">
        <v>3</v>
      </c>
      <c r="D9" s="48">
        <v>0</v>
      </c>
      <c r="E9" s="85">
        <f t="shared" si="0"/>
        <v>3</v>
      </c>
      <c r="F9" s="33">
        <v>2803.4</v>
      </c>
      <c r="G9" s="33">
        <v>664.5</v>
      </c>
      <c r="H9" s="85">
        <f t="shared" si="1"/>
        <v>2138.9</v>
      </c>
      <c r="I9" s="179">
        <f t="shared" si="2"/>
        <v>0.14025901164149795</v>
      </c>
      <c r="J9" s="180">
        <v>0</v>
      </c>
      <c r="K9" s="181">
        <v>0.5</v>
      </c>
      <c r="L9" s="181">
        <f t="shared" si="3"/>
        <v>0</v>
      </c>
    </row>
    <row r="10" spans="1:12" ht="22.5">
      <c r="A10" s="102">
        <v>5</v>
      </c>
      <c r="B10" s="48" t="s">
        <v>177</v>
      </c>
      <c r="C10" s="48">
        <v>13</v>
      </c>
      <c r="D10" s="48">
        <v>0</v>
      </c>
      <c r="E10" s="85">
        <f t="shared" si="0"/>
        <v>13</v>
      </c>
      <c r="F10" s="33">
        <v>4939.8</v>
      </c>
      <c r="G10" s="33">
        <v>1182</v>
      </c>
      <c r="H10" s="85">
        <f t="shared" si="1"/>
        <v>3757.8</v>
      </c>
      <c r="I10" s="179">
        <f t="shared" si="2"/>
        <v>0.34594709670551915</v>
      </c>
      <c r="J10" s="180">
        <v>0</v>
      </c>
      <c r="K10" s="181">
        <v>0.5</v>
      </c>
      <c r="L10" s="181">
        <f t="shared" si="3"/>
        <v>0</v>
      </c>
    </row>
    <row r="11" spans="1:12" ht="22.5">
      <c r="A11" s="102">
        <v>6</v>
      </c>
      <c r="B11" s="48" t="s">
        <v>184</v>
      </c>
      <c r="C11" s="48">
        <v>2</v>
      </c>
      <c r="D11" s="48">
        <v>0</v>
      </c>
      <c r="E11" s="85">
        <f t="shared" si="0"/>
        <v>2</v>
      </c>
      <c r="F11" s="33">
        <v>2208.4</v>
      </c>
      <c r="G11" s="33">
        <v>406.4</v>
      </c>
      <c r="H11" s="85">
        <f t="shared" si="1"/>
        <v>1802</v>
      </c>
      <c r="I11" s="179">
        <f t="shared" si="2"/>
        <v>0.11098779134295228</v>
      </c>
      <c r="J11" s="180">
        <v>0</v>
      </c>
      <c r="K11" s="181">
        <v>0.5</v>
      </c>
      <c r="L11" s="181">
        <f t="shared" si="3"/>
        <v>0</v>
      </c>
    </row>
    <row r="12" spans="1:12" ht="22.5">
      <c r="A12" s="102">
        <v>7</v>
      </c>
      <c r="B12" s="48" t="s">
        <v>179</v>
      </c>
      <c r="C12" s="48">
        <v>581.8</v>
      </c>
      <c r="D12" s="48">
        <v>77.3</v>
      </c>
      <c r="E12" s="85">
        <f t="shared" si="0"/>
        <v>504.49999999999994</v>
      </c>
      <c r="F12" s="33">
        <v>24210.3</v>
      </c>
      <c r="G12" s="33">
        <v>7988.3</v>
      </c>
      <c r="H12" s="85">
        <f t="shared" si="1"/>
        <v>16222</v>
      </c>
      <c r="I12" s="179">
        <f t="shared" si="2"/>
        <v>3.1099741092343725</v>
      </c>
      <c r="J12" s="180">
        <v>0</v>
      </c>
      <c r="K12" s="181">
        <v>0.5</v>
      </c>
      <c r="L12" s="181">
        <f t="shared" si="3"/>
        <v>0</v>
      </c>
    </row>
    <row r="13" spans="1:12" ht="22.5">
      <c r="A13" s="102">
        <v>8</v>
      </c>
      <c r="B13" s="48" t="s">
        <v>180</v>
      </c>
      <c r="C13" s="48">
        <v>3</v>
      </c>
      <c r="D13" s="48">
        <v>0</v>
      </c>
      <c r="E13" s="85">
        <f t="shared" si="0"/>
        <v>3</v>
      </c>
      <c r="F13" s="33">
        <v>2966.3</v>
      </c>
      <c r="G13" s="33">
        <v>689.3</v>
      </c>
      <c r="H13" s="85">
        <f t="shared" si="1"/>
        <v>2277</v>
      </c>
      <c r="I13" s="179">
        <f t="shared" si="2"/>
        <v>0.13175230566534915</v>
      </c>
      <c r="J13" s="180">
        <v>0</v>
      </c>
      <c r="K13" s="181">
        <v>0.5</v>
      </c>
      <c r="L13" s="181">
        <f t="shared" si="3"/>
        <v>0</v>
      </c>
    </row>
    <row r="14" spans="1:12" ht="22.5">
      <c r="A14" s="102">
        <v>9</v>
      </c>
      <c r="B14" s="48" t="s">
        <v>181</v>
      </c>
      <c r="C14" s="48">
        <v>767.3</v>
      </c>
      <c r="D14" s="48">
        <v>742.3</v>
      </c>
      <c r="E14" s="85">
        <f t="shared" si="0"/>
        <v>25</v>
      </c>
      <c r="F14" s="33">
        <v>7317.5</v>
      </c>
      <c r="G14" s="33">
        <v>3265.1</v>
      </c>
      <c r="H14" s="85">
        <f t="shared" si="1"/>
        <v>4052.4</v>
      </c>
      <c r="I14" s="179">
        <f t="shared" si="2"/>
        <v>0.6169183693613661</v>
      </c>
      <c r="J14" s="180">
        <v>0</v>
      </c>
      <c r="K14" s="181">
        <v>0.5</v>
      </c>
      <c r="L14" s="181">
        <f t="shared" si="3"/>
        <v>0</v>
      </c>
    </row>
    <row r="15" spans="1:12" ht="22.5">
      <c r="A15" s="102">
        <v>10</v>
      </c>
      <c r="B15" s="48" t="s">
        <v>182</v>
      </c>
      <c r="C15" s="48">
        <v>1</v>
      </c>
      <c r="D15" s="48">
        <v>0</v>
      </c>
      <c r="E15" s="85">
        <f t="shared" si="0"/>
        <v>1</v>
      </c>
      <c r="F15" s="33">
        <v>2036.3</v>
      </c>
      <c r="G15" s="33">
        <v>366.3</v>
      </c>
      <c r="H15" s="85">
        <f t="shared" si="1"/>
        <v>1670</v>
      </c>
      <c r="I15" s="179">
        <f t="shared" si="2"/>
        <v>0.059880239520958084</v>
      </c>
      <c r="J15" s="180">
        <v>0</v>
      </c>
      <c r="K15" s="181">
        <v>0.5</v>
      </c>
      <c r="L15" s="181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9" t="e">
        <f t="shared" si="2"/>
        <v>#DIV/0!</v>
      </c>
      <c r="J16" s="180"/>
      <c r="K16" s="181">
        <v>0.5</v>
      </c>
      <c r="L16" s="181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9" t="e">
        <f t="shared" si="2"/>
        <v>#DIV/0!</v>
      </c>
      <c r="J17" s="180"/>
      <c r="K17" s="181">
        <v>0.5</v>
      </c>
      <c r="L17" s="181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9" t="e">
        <f t="shared" si="2"/>
        <v>#DIV/0!</v>
      </c>
      <c r="J18" s="180"/>
      <c r="K18" s="181">
        <v>0.5</v>
      </c>
      <c r="L18" s="181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9" t="e">
        <f t="shared" si="2"/>
        <v>#DIV/0!</v>
      </c>
      <c r="J19" s="180"/>
      <c r="K19" s="181">
        <v>0.5</v>
      </c>
      <c r="L19" s="181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9" t="e">
        <f t="shared" si="2"/>
        <v>#DIV/0!</v>
      </c>
      <c r="J20" s="180"/>
      <c r="K20" s="181">
        <v>0.5</v>
      </c>
      <c r="L20" s="181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9" t="e">
        <f t="shared" si="2"/>
        <v>#DIV/0!</v>
      </c>
      <c r="J21" s="180"/>
      <c r="K21" s="181">
        <v>0.5</v>
      </c>
      <c r="L21" s="181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9" t="e">
        <f t="shared" si="2"/>
        <v>#DIV/0!</v>
      </c>
      <c r="J22" s="180"/>
      <c r="K22" s="181">
        <v>0.5</v>
      </c>
      <c r="L22" s="181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9" t="e">
        <f t="shared" si="2"/>
        <v>#DIV/0!</v>
      </c>
      <c r="J23" s="180"/>
      <c r="K23" s="181">
        <v>0.5</v>
      </c>
      <c r="L23" s="181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9" t="e">
        <f t="shared" si="2"/>
        <v>#DIV/0!</v>
      </c>
      <c r="J24" s="180"/>
      <c r="K24" s="181">
        <v>0.5</v>
      </c>
      <c r="L24" s="181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9" t="e">
        <f t="shared" si="2"/>
        <v>#DIV/0!</v>
      </c>
      <c r="J25" s="180"/>
      <c r="K25" s="181">
        <v>0.5</v>
      </c>
      <c r="L25" s="181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9" t="e">
        <f t="shared" si="2"/>
        <v>#DIV/0!</v>
      </c>
      <c r="J26" s="180"/>
      <c r="K26" s="181">
        <v>0.5</v>
      </c>
      <c r="L26" s="181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9" t="e">
        <f t="shared" si="2"/>
        <v>#DIV/0!</v>
      </c>
      <c r="J27" s="180"/>
      <c r="K27" s="181">
        <v>0.5</v>
      </c>
      <c r="L27" s="181">
        <f t="shared" si="3"/>
        <v>0</v>
      </c>
    </row>
    <row r="28" spans="1:12" ht="11.25">
      <c r="A28" s="102">
        <v>23</v>
      </c>
      <c r="B28" s="48"/>
      <c r="C28" s="48"/>
      <c r="D28" s="48"/>
      <c r="E28" s="85">
        <f t="shared" si="0"/>
        <v>0</v>
      </c>
      <c r="F28" s="33"/>
      <c r="G28" s="33"/>
      <c r="H28" s="85">
        <f t="shared" si="1"/>
        <v>0</v>
      </c>
      <c r="I28" s="179" t="e">
        <f t="shared" si="2"/>
        <v>#DIV/0!</v>
      </c>
      <c r="J28" s="180"/>
      <c r="K28" s="181">
        <v>0.5</v>
      </c>
      <c r="L28" s="181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9" t="e">
        <f t="shared" si="2"/>
        <v>#DIV/0!</v>
      </c>
      <c r="J29" s="180"/>
      <c r="K29" s="181">
        <v>0.5</v>
      </c>
      <c r="L29" s="181">
        <f t="shared" si="3"/>
        <v>0</v>
      </c>
    </row>
    <row r="30" spans="1:12" ht="11.25">
      <c r="A30" s="202" t="s">
        <v>65</v>
      </c>
      <c r="B30" s="203"/>
      <c r="C30" s="30">
        <f aca="true" t="shared" si="4" ref="C30:H30">SUM(C6:C29)</f>
        <v>1460.3</v>
      </c>
      <c r="D30" s="30">
        <f t="shared" si="4"/>
        <v>819.5999999999999</v>
      </c>
      <c r="E30" s="143">
        <f t="shared" si="4"/>
        <v>640.6999999999999</v>
      </c>
      <c r="F30" s="143">
        <f t="shared" si="4"/>
        <v>54228.20000000001</v>
      </c>
      <c r="G30" s="143">
        <f t="shared" si="4"/>
        <v>16218.499999999998</v>
      </c>
      <c r="H30" s="86">
        <f t="shared" si="4"/>
        <v>38009.7</v>
      </c>
      <c r="I30" s="182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J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5" sqref="L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198" t="s">
        <v>108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4" ht="11.25">
      <c r="A2" s="115"/>
      <c r="B2" s="116"/>
      <c r="C2" s="116"/>
      <c r="D2" s="116"/>
    </row>
    <row r="3" spans="1:14" ht="123" customHeight="1">
      <c r="A3" s="204" t="s">
        <v>3</v>
      </c>
      <c r="B3" s="196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200</v>
      </c>
      <c r="I3" s="162" t="s">
        <v>130</v>
      </c>
      <c r="J3" s="100" t="s">
        <v>131</v>
      </c>
      <c r="K3" s="5" t="s">
        <v>83</v>
      </c>
      <c r="L3" s="196" t="s">
        <v>4</v>
      </c>
      <c r="M3" s="196" t="s">
        <v>5</v>
      </c>
      <c r="N3" s="29" t="s">
        <v>6</v>
      </c>
    </row>
    <row r="4" spans="1:14" ht="53.25" customHeight="1">
      <c r="A4" s="205"/>
      <c r="B4" s="197"/>
      <c r="C4" s="8" t="s">
        <v>26</v>
      </c>
      <c r="D4" s="98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3" t="s">
        <v>84</v>
      </c>
      <c r="K4" s="137" t="s">
        <v>85</v>
      </c>
      <c r="L4" s="197"/>
      <c r="M4" s="197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164">
        <v>1</v>
      </c>
      <c r="B6" s="48" t="s">
        <v>174</v>
      </c>
      <c r="C6" s="156">
        <v>1543.5</v>
      </c>
      <c r="D6" s="18">
        <f aca="true" t="shared" si="0" ref="D6:D29">C6-E6</f>
        <v>0</v>
      </c>
      <c r="E6" s="62">
        <v>1543.5</v>
      </c>
      <c r="F6" s="165">
        <v>0</v>
      </c>
      <c r="G6" s="166">
        <v>31.7</v>
      </c>
      <c r="H6" s="33">
        <v>3179.9</v>
      </c>
      <c r="I6" s="33">
        <v>702.1</v>
      </c>
      <c r="J6" s="167">
        <f aca="true" t="shared" si="1" ref="J6:J29">H6-I6</f>
        <v>2477.8</v>
      </c>
      <c r="K6" s="168">
        <f aca="true" t="shared" si="2" ref="K6:K29">(E6+F6+G6)/J6*100</f>
        <v>63.57252401323754</v>
      </c>
      <c r="L6" s="169">
        <v>0.129</v>
      </c>
      <c r="M6" s="127">
        <v>1.5</v>
      </c>
      <c r="N6" s="127">
        <f aca="true" t="shared" si="3" ref="N6:N29">L6*M6</f>
        <v>0.1935</v>
      </c>
    </row>
    <row r="7" spans="1:14" ht="22.5">
      <c r="A7" s="102">
        <v>2</v>
      </c>
      <c r="B7" s="48" t="s">
        <v>173</v>
      </c>
      <c r="C7" s="85">
        <v>1345.7</v>
      </c>
      <c r="D7" s="18">
        <f t="shared" si="0"/>
        <v>0</v>
      </c>
      <c r="E7" s="62">
        <v>1345.7</v>
      </c>
      <c r="F7" s="165">
        <v>0</v>
      </c>
      <c r="G7" s="123">
        <v>0</v>
      </c>
      <c r="H7" s="33">
        <v>2204</v>
      </c>
      <c r="I7" s="33">
        <v>345.4</v>
      </c>
      <c r="J7" s="167">
        <f t="shared" si="1"/>
        <v>1858.6</v>
      </c>
      <c r="K7" s="168">
        <f t="shared" si="2"/>
        <v>72.4039599698698</v>
      </c>
      <c r="L7" s="169">
        <v>0</v>
      </c>
      <c r="M7" s="127">
        <v>1.5</v>
      </c>
      <c r="N7" s="127">
        <f t="shared" si="3"/>
        <v>0</v>
      </c>
    </row>
    <row r="8" spans="1:14" ht="22.5">
      <c r="A8" s="102">
        <v>3</v>
      </c>
      <c r="B8" s="48" t="s">
        <v>183</v>
      </c>
      <c r="C8" s="142">
        <v>974.6</v>
      </c>
      <c r="D8" s="18">
        <v>0</v>
      </c>
      <c r="E8" s="170">
        <v>974.6</v>
      </c>
      <c r="F8" s="165">
        <v>0</v>
      </c>
      <c r="G8" s="171">
        <v>17.8</v>
      </c>
      <c r="H8" s="33">
        <v>2362.3</v>
      </c>
      <c r="I8" s="33">
        <v>609.1</v>
      </c>
      <c r="J8" s="167">
        <f t="shared" si="1"/>
        <v>1753.2000000000003</v>
      </c>
      <c r="K8" s="168">
        <f t="shared" si="2"/>
        <v>56.60506502395618</v>
      </c>
      <c r="L8" s="169">
        <v>0.268</v>
      </c>
      <c r="M8" s="127">
        <v>1.5</v>
      </c>
      <c r="N8" s="127">
        <f t="shared" si="3"/>
        <v>0.402</v>
      </c>
    </row>
    <row r="9" spans="1:14" ht="22.5">
      <c r="A9" s="102">
        <v>4</v>
      </c>
      <c r="B9" s="48" t="s">
        <v>176</v>
      </c>
      <c r="C9" s="85">
        <v>1196</v>
      </c>
      <c r="D9" s="18">
        <v>0</v>
      </c>
      <c r="E9" s="62">
        <v>1196</v>
      </c>
      <c r="F9" s="172">
        <v>0</v>
      </c>
      <c r="G9" s="166">
        <v>49.5</v>
      </c>
      <c r="H9" s="33">
        <v>2803.4</v>
      </c>
      <c r="I9" s="33">
        <v>664.5</v>
      </c>
      <c r="J9" s="167">
        <f t="shared" si="1"/>
        <v>2138.9</v>
      </c>
      <c r="K9" s="168">
        <f t="shared" si="2"/>
        <v>58.2308663331619</v>
      </c>
      <c r="L9" s="169">
        <v>0.235</v>
      </c>
      <c r="M9" s="127">
        <v>1.5</v>
      </c>
      <c r="N9" s="127">
        <f t="shared" si="3"/>
        <v>0.3525</v>
      </c>
    </row>
    <row r="10" spans="1:14" ht="22.5">
      <c r="A10" s="102">
        <v>5</v>
      </c>
      <c r="B10" s="48" t="s">
        <v>177</v>
      </c>
      <c r="C10" s="85">
        <v>2592.6</v>
      </c>
      <c r="D10" s="18">
        <v>111.7</v>
      </c>
      <c r="E10" s="62">
        <v>2480.9</v>
      </c>
      <c r="F10" s="165">
        <v>0</v>
      </c>
      <c r="G10" s="166">
        <v>59.2</v>
      </c>
      <c r="H10" s="33">
        <v>4939.8</v>
      </c>
      <c r="I10" s="33">
        <v>1182</v>
      </c>
      <c r="J10" s="167">
        <f t="shared" si="1"/>
        <v>3757.8</v>
      </c>
      <c r="K10" s="168">
        <f t="shared" si="2"/>
        <v>67.59540156474533</v>
      </c>
      <c r="L10" s="169">
        <v>0.048</v>
      </c>
      <c r="M10" s="127">
        <v>1.5</v>
      </c>
      <c r="N10" s="127">
        <f t="shared" si="3"/>
        <v>0.07200000000000001</v>
      </c>
    </row>
    <row r="11" spans="1:14" ht="22.5">
      <c r="A11" s="102">
        <v>6</v>
      </c>
      <c r="B11" s="48" t="s">
        <v>178</v>
      </c>
      <c r="C11" s="85">
        <v>1316.5</v>
      </c>
      <c r="D11" s="18">
        <v>0</v>
      </c>
      <c r="E11" s="55">
        <v>1316.5</v>
      </c>
      <c r="F11" s="165">
        <v>0</v>
      </c>
      <c r="G11" s="166">
        <v>0</v>
      </c>
      <c r="H11" s="33">
        <v>2208.4</v>
      </c>
      <c r="I11" s="33">
        <v>406.4</v>
      </c>
      <c r="J11" s="167">
        <f t="shared" si="1"/>
        <v>1802</v>
      </c>
      <c r="K11" s="168">
        <f t="shared" si="2"/>
        <v>73.05771365149833</v>
      </c>
      <c r="L11" s="169">
        <v>0</v>
      </c>
      <c r="M11" s="127">
        <v>1.5</v>
      </c>
      <c r="N11" s="127">
        <f t="shared" si="3"/>
        <v>0</v>
      </c>
    </row>
    <row r="12" spans="1:14" ht="22.5">
      <c r="A12" s="102">
        <v>7</v>
      </c>
      <c r="B12" s="48" t="s">
        <v>179</v>
      </c>
      <c r="C12" s="85">
        <v>5636.5</v>
      </c>
      <c r="D12" s="18">
        <v>215.4</v>
      </c>
      <c r="E12" s="55">
        <v>5421.1</v>
      </c>
      <c r="F12" s="165">
        <v>0</v>
      </c>
      <c r="G12" s="166">
        <v>200</v>
      </c>
      <c r="H12" s="33">
        <v>24210.3</v>
      </c>
      <c r="I12" s="33">
        <v>7988.3</v>
      </c>
      <c r="J12" s="167">
        <f t="shared" si="1"/>
        <v>16222</v>
      </c>
      <c r="K12" s="168">
        <f t="shared" si="2"/>
        <v>34.651091110837136</v>
      </c>
      <c r="L12" s="169">
        <v>0.707</v>
      </c>
      <c r="M12" s="127">
        <v>1.5</v>
      </c>
      <c r="N12" s="127">
        <f t="shared" si="3"/>
        <v>1.0605</v>
      </c>
    </row>
    <row r="13" spans="1:14" ht="22.5">
      <c r="A13" s="102">
        <v>8</v>
      </c>
      <c r="B13" s="48" t="s">
        <v>180</v>
      </c>
      <c r="C13" s="85">
        <v>1556.2</v>
      </c>
      <c r="D13" s="18">
        <v>0</v>
      </c>
      <c r="E13" s="55">
        <v>1556.2</v>
      </c>
      <c r="F13" s="165">
        <v>0</v>
      </c>
      <c r="G13" s="166">
        <v>17.8</v>
      </c>
      <c r="H13" s="33">
        <v>2966.3</v>
      </c>
      <c r="I13" s="33">
        <v>689.3</v>
      </c>
      <c r="J13" s="167">
        <f t="shared" si="1"/>
        <v>2277</v>
      </c>
      <c r="K13" s="168">
        <f t="shared" si="2"/>
        <v>69.12604303908651</v>
      </c>
      <c r="L13" s="169">
        <v>0.017</v>
      </c>
      <c r="M13" s="127">
        <v>1.5</v>
      </c>
      <c r="N13" s="127">
        <f t="shared" si="3"/>
        <v>0.025500000000000002</v>
      </c>
    </row>
    <row r="14" spans="1:14" ht="22.5">
      <c r="A14" s="102">
        <v>9</v>
      </c>
      <c r="B14" s="48" t="s">
        <v>181</v>
      </c>
      <c r="C14" s="85">
        <v>2231.8</v>
      </c>
      <c r="D14" s="18">
        <v>111.7</v>
      </c>
      <c r="E14" s="62">
        <v>2120.1</v>
      </c>
      <c r="F14" s="165">
        <v>0</v>
      </c>
      <c r="G14" s="166">
        <v>0</v>
      </c>
      <c r="H14" s="33">
        <v>7317.5</v>
      </c>
      <c r="I14" s="33">
        <v>3265.1</v>
      </c>
      <c r="J14" s="167">
        <f t="shared" si="1"/>
        <v>4052.4</v>
      </c>
      <c r="K14" s="168">
        <f t="shared" si="2"/>
        <v>52.31714539532128</v>
      </c>
      <c r="L14" s="169">
        <v>0.354</v>
      </c>
      <c r="M14" s="127">
        <v>1.5</v>
      </c>
      <c r="N14" s="127">
        <f t="shared" si="3"/>
        <v>0.5309999999999999</v>
      </c>
    </row>
    <row r="15" spans="1:14" ht="22.5">
      <c r="A15" s="102">
        <v>10</v>
      </c>
      <c r="B15" s="48" t="s">
        <v>182</v>
      </c>
      <c r="C15" s="85">
        <v>1207</v>
      </c>
      <c r="D15" s="18">
        <v>0</v>
      </c>
      <c r="E15" s="55">
        <v>1207</v>
      </c>
      <c r="F15" s="172">
        <v>0</v>
      </c>
      <c r="G15" s="166">
        <v>17.2</v>
      </c>
      <c r="H15" s="33">
        <v>2036.3</v>
      </c>
      <c r="I15" s="33">
        <v>366.3</v>
      </c>
      <c r="J15" s="167">
        <f t="shared" si="1"/>
        <v>1670</v>
      </c>
      <c r="K15" s="168">
        <f t="shared" si="2"/>
        <v>73.3053892215569</v>
      </c>
      <c r="L15" s="169">
        <v>0</v>
      </c>
      <c r="M15" s="127">
        <v>1.5</v>
      </c>
      <c r="N15" s="127">
        <f t="shared" si="3"/>
        <v>0</v>
      </c>
    </row>
    <row r="16" spans="1:14" ht="11.25">
      <c r="A16" s="102">
        <v>11</v>
      </c>
      <c r="B16" s="48"/>
      <c r="C16" s="85"/>
      <c r="D16" s="18">
        <f t="shared" si="0"/>
        <v>0</v>
      </c>
      <c r="E16" s="55"/>
      <c r="F16" s="172"/>
      <c r="G16" s="166"/>
      <c r="H16" s="33"/>
      <c r="I16" s="33"/>
      <c r="J16" s="167">
        <f t="shared" si="1"/>
        <v>0</v>
      </c>
      <c r="K16" s="168" t="e">
        <f t="shared" si="2"/>
        <v>#DIV/0!</v>
      </c>
      <c r="L16" s="169"/>
      <c r="M16" s="127">
        <v>1.5</v>
      </c>
      <c r="N16" s="127">
        <f t="shared" si="3"/>
        <v>0</v>
      </c>
    </row>
    <row r="17" spans="1:14" ht="11.25">
      <c r="A17" s="102">
        <v>12</v>
      </c>
      <c r="B17" s="48"/>
      <c r="C17" s="142"/>
      <c r="D17" s="18">
        <f t="shared" si="0"/>
        <v>0</v>
      </c>
      <c r="E17" s="171"/>
      <c r="F17" s="165"/>
      <c r="G17" s="166"/>
      <c r="H17" s="33"/>
      <c r="I17" s="33"/>
      <c r="J17" s="167">
        <f t="shared" si="1"/>
        <v>0</v>
      </c>
      <c r="K17" s="168" t="e">
        <f t="shared" si="2"/>
        <v>#DIV/0!</v>
      </c>
      <c r="L17" s="169"/>
      <c r="M17" s="127">
        <v>1.5</v>
      </c>
      <c r="N17" s="127">
        <f t="shared" si="3"/>
        <v>0</v>
      </c>
    </row>
    <row r="18" spans="1:14" ht="11.25">
      <c r="A18" s="102">
        <v>13</v>
      </c>
      <c r="B18" s="48"/>
      <c r="C18" s="85"/>
      <c r="D18" s="18">
        <f t="shared" si="0"/>
        <v>0</v>
      </c>
      <c r="E18" s="62"/>
      <c r="F18" s="165"/>
      <c r="G18" s="166"/>
      <c r="H18" s="33"/>
      <c r="I18" s="33"/>
      <c r="J18" s="167">
        <f t="shared" si="1"/>
        <v>0</v>
      </c>
      <c r="K18" s="168" t="e">
        <f t="shared" si="2"/>
        <v>#DIV/0!</v>
      </c>
      <c r="L18" s="169"/>
      <c r="M18" s="127">
        <v>1.5</v>
      </c>
      <c r="N18" s="127">
        <f t="shared" si="3"/>
        <v>0</v>
      </c>
    </row>
    <row r="19" spans="1:14" ht="11.25">
      <c r="A19" s="102">
        <v>14</v>
      </c>
      <c r="B19" s="48"/>
      <c r="C19" s="85"/>
      <c r="D19" s="18">
        <f t="shared" si="0"/>
        <v>0</v>
      </c>
      <c r="E19" s="55"/>
      <c r="F19" s="172"/>
      <c r="G19" s="62"/>
      <c r="H19" s="33"/>
      <c r="I19" s="33"/>
      <c r="J19" s="167">
        <f t="shared" si="1"/>
        <v>0</v>
      </c>
      <c r="K19" s="168" t="e">
        <f t="shared" si="2"/>
        <v>#DIV/0!</v>
      </c>
      <c r="L19" s="169"/>
      <c r="M19" s="127">
        <v>1.5</v>
      </c>
      <c r="N19" s="127">
        <f t="shared" si="3"/>
        <v>0</v>
      </c>
    </row>
    <row r="20" spans="1:14" ht="11.25">
      <c r="A20" s="102">
        <v>15</v>
      </c>
      <c r="B20" s="48"/>
      <c r="C20" s="142"/>
      <c r="D20" s="18">
        <f t="shared" si="0"/>
        <v>0</v>
      </c>
      <c r="E20" s="171"/>
      <c r="F20" s="173"/>
      <c r="G20" s="174"/>
      <c r="H20" s="33"/>
      <c r="I20" s="33"/>
      <c r="J20" s="167">
        <f t="shared" si="1"/>
        <v>0</v>
      </c>
      <c r="K20" s="168" t="e">
        <f t="shared" si="2"/>
        <v>#DIV/0!</v>
      </c>
      <c r="L20" s="169"/>
      <c r="M20" s="127">
        <v>1.5</v>
      </c>
      <c r="N20" s="127">
        <f t="shared" si="3"/>
        <v>0</v>
      </c>
    </row>
    <row r="21" spans="1:14" ht="11.25">
      <c r="A21" s="102">
        <v>16</v>
      </c>
      <c r="B21" s="48"/>
      <c r="C21" s="85"/>
      <c r="D21" s="18">
        <f t="shared" si="0"/>
        <v>0</v>
      </c>
      <c r="E21" s="62"/>
      <c r="F21" s="172"/>
      <c r="G21" s="174"/>
      <c r="H21" s="33"/>
      <c r="I21" s="33"/>
      <c r="J21" s="167">
        <f t="shared" si="1"/>
        <v>0</v>
      </c>
      <c r="K21" s="168" t="e">
        <f t="shared" si="2"/>
        <v>#DIV/0!</v>
      </c>
      <c r="L21" s="169"/>
      <c r="M21" s="127">
        <v>1.5</v>
      </c>
      <c r="N21" s="127">
        <f t="shared" si="3"/>
        <v>0</v>
      </c>
    </row>
    <row r="22" spans="1:14" ht="11.25">
      <c r="A22" s="102">
        <v>17</v>
      </c>
      <c r="B22" s="48"/>
      <c r="C22" s="85"/>
      <c r="D22" s="18">
        <f t="shared" si="0"/>
        <v>0</v>
      </c>
      <c r="E22" s="62"/>
      <c r="F22" s="172"/>
      <c r="G22" s="123"/>
      <c r="H22" s="33"/>
      <c r="I22" s="33"/>
      <c r="J22" s="167">
        <f t="shared" si="1"/>
        <v>0</v>
      </c>
      <c r="K22" s="168" t="e">
        <f t="shared" si="2"/>
        <v>#DIV/0!</v>
      </c>
      <c r="L22" s="169"/>
      <c r="M22" s="127">
        <v>1.5</v>
      </c>
      <c r="N22" s="127">
        <f t="shared" si="3"/>
        <v>0</v>
      </c>
    </row>
    <row r="23" spans="1:14" ht="11.25">
      <c r="A23" s="102">
        <v>18</v>
      </c>
      <c r="B23" s="48"/>
      <c r="C23" s="85"/>
      <c r="D23" s="18">
        <f t="shared" si="0"/>
        <v>0</v>
      </c>
      <c r="E23" s="55"/>
      <c r="F23" s="165"/>
      <c r="G23" s="166"/>
      <c r="H23" s="33"/>
      <c r="I23" s="33"/>
      <c r="J23" s="167">
        <f t="shared" si="1"/>
        <v>0</v>
      </c>
      <c r="K23" s="168" t="e">
        <f t="shared" si="2"/>
        <v>#DIV/0!</v>
      </c>
      <c r="L23" s="169"/>
      <c r="M23" s="127">
        <v>1.5</v>
      </c>
      <c r="N23" s="127">
        <f t="shared" si="3"/>
        <v>0</v>
      </c>
    </row>
    <row r="24" spans="1:14" ht="11.25">
      <c r="A24" s="102">
        <v>19</v>
      </c>
      <c r="B24" s="48"/>
      <c r="C24" s="85"/>
      <c r="D24" s="18">
        <f t="shared" si="0"/>
        <v>0</v>
      </c>
      <c r="E24" s="62"/>
      <c r="F24" s="172"/>
      <c r="G24" s="166"/>
      <c r="H24" s="33"/>
      <c r="I24" s="33"/>
      <c r="J24" s="167">
        <f t="shared" si="1"/>
        <v>0</v>
      </c>
      <c r="K24" s="168" t="e">
        <f t="shared" si="2"/>
        <v>#DIV/0!</v>
      </c>
      <c r="L24" s="169"/>
      <c r="M24" s="127">
        <v>1.5</v>
      </c>
      <c r="N24" s="127">
        <f t="shared" si="3"/>
        <v>0</v>
      </c>
    </row>
    <row r="25" spans="1:14" ht="11.25">
      <c r="A25" s="102">
        <v>20</v>
      </c>
      <c r="B25" s="48"/>
      <c r="C25" s="85"/>
      <c r="D25" s="18">
        <f t="shared" si="0"/>
        <v>0</v>
      </c>
      <c r="E25" s="55"/>
      <c r="F25" s="172"/>
      <c r="G25" s="166"/>
      <c r="H25" s="33"/>
      <c r="I25" s="33"/>
      <c r="J25" s="167">
        <f t="shared" si="1"/>
        <v>0</v>
      </c>
      <c r="K25" s="168" t="e">
        <f t="shared" si="2"/>
        <v>#DIV/0!</v>
      </c>
      <c r="L25" s="169"/>
      <c r="M25" s="127">
        <v>1.5</v>
      </c>
      <c r="N25" s="127">
        <f t="shared" si="3"/>
        <v>0</v>
      </c>
    </row>
    <row r="26" spans="1:14" ht="11.25">
      <c r="A26" s="102">
        <v>21</v>
      </c>
      <c r="B26" s="48"/>
      <c r="C26" s="85"/>
      <c r="D26" s="18">
        <f t="shared" si="0"/>
        <v>0</v>
      </c>
      <c r="E26" s="62"/>
      <c r="F26" s="172"/>
      <c r="G26" s="166"/>
      <c r="H26" s="33"/>
      <c r="I26" s="33"/>
      <c r="J26" s="167">
        <f t="shared" si="1"/>
        <v>0</v>
      </c>
      <c r="K26" s="168" t="e">
        <f t="shared" si="2"/>
        <v>#DIV/0!</v>
      </c>
      <c r="L26" s="169"/>
      <c r="M26" s="127">
        <v>1.5</v>
      </c>
      <c r="N26" s="127">
        <f t="shared" si="3"/>
        <v>0</v>
      </c>
    </row>
    <row r="27" spans="1:14" ht="11.25">
      <c r="A27" s="102">
        <v>22</v>
      </c>
      <c r="B27" s="48"/>
      <c r="C27" s="85"/>
      <c r="D27" s="18">
        <f t="shared" si="0"/>
        <v>0</v>
      </c>
      <c r="E27" s="62"/>
      <c r="F27" s="165"/>
      <c r="G27" s="166"/>
      <c r="H27" s="33"/>
      <c r="I27" s="33"/>
      <c r="J27" s="167">
        <f t="shared" si="1"/>
        <v>0</v>
      </c>
      <c r="K27" s="168" t="e">
        <f t="shared" si="2"/>
        <v>#DIV/0!</v>
      </c>
      <c r="L27" s="169"/>
      <c r="M27" s="127">
        <v>1.5</v>
      </c>
      <c r="N27" s="127">
        <f t="shared" si="3"/>
        <v>0</v>
      </c>
    </row>
    <row r="28" spans="1:14" ht="11.25">
      <c r="A28" s="102">
        <v>23</v>
      </c>
      <c r="B28" s="48"/>
      <c r="C28" s="142"/>
      <c r="D28" s="18">
        <f t="shared" si="0"/>
        <v>0</v>
      </c>
      <c r="E28" s="171"/>
      <c r="F28" s="165"/>
      <c r="G28" s="174"/>
      <c r="H28" s="33"/>
      <c r="I28" s="33"/>
      <c r="J28" s="167">
        <f t="shared" si="1"/>
        <v>0</v>
      </c>
      <c r="K28" s="168" t="e">
        <f t="shared" si="2"/>
        <v>#DIV/0!</v>
      </c>
      <c r="L28" s="169"/>
      <c r="M28" s="127">
        <v>1.5</v>
      </c>
      <c r="N28" s="127">
        <f t="shared" si="3"/>
        <v>0</v>
      </c>
    </row>
    <row r="29" spans="1:14" ht="11.25">
      <c r="A29" s="102">
        <v>24</v>
      </c>
      <c r="B29" s="48"/>
      <c r="C29" s="142"/>
      <c r="D29" s="18">
        <f t="shared" si="0"/>
        <v>0</v>
      </c>
      <c r="E29" s="170"/>
      <c r="F29" s="165"/>
      <c r="G29" s="174"/>
      <c r="H29" s="33"/>
      <c r="I29" s="33"/>
      <c r="J29" s="167">
        <f t="shared" si="1"/>
        <v>0</v>
      </c>
      <c r="K29" s="168" t="e">
        <f t="shared" si="2"/>
        <v>#DIV/0!</v>
      </c>
      <c r="L29" s="169"/>
      <c r="M29" s="127">
        <v>1.5</v>
      </c>
      <c r="N29" s="127">
        <f t="shared" si="3"/>
        <v>0</v>
      </c>
    </row>
    <row r="30" spans="1:14" ht="11.25" customHeight="1">
      <c r="A30" s="202" t="s">
        <v>78</v>
      </c>
      <c r="B30" s="203"/>
      <c r="C30" s="30">
        <f aca="true" t="shared" si="4" ref="C30:J30">SUM(C6:C29)</f>
        <v>19600.4</v>
      </c>
      <c r="D30" s="30">
        <f t="shared" si="4"/>
        <v>438.8</v>
      </c>
      <c r="E30" s="175">
        <f t="shared" si="4"/>
        <v>19161.6</v>
      </c>
      <c r="F30" s="175">
        <f t="shared" si="4"/>
        <v>0</v>
      </c>
      <c r="G30" s="176">
        <f t="shared" si="4"/>
        <v>393.2</v>
      </c>
      <c r="H30" s="176">
        <f>SUM(H6:H29)</f>
        <v>54228.20000000001</v>
      </c>
      <c r="I30" s="176">
        <f t="shared" si="4"/>
        <v>16218.499999999998</v>
      </c>
      <c r="J30" s="176">
        <f t="shared" si="4"/>
        <v>38009.7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G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5" sqref="D15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198" t="s">
        <v>82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2" ht="11.25">
      <c r="A2" s="115"/>
      <c r="B2" s="116"/>
    </row>
    <row r="3" spans="1:10" ht="72" customHeight="1">
      <c r="A3" s="204" t="s">
        <v>3</v>
      </c>
      <c r="B3" s="202" t="s">
        <v>102</v>
      </c>
      <c r="C3" s="100" t="s">
        <v>114</v>
      </c>
      <c r="D3" s="36" t="s">
        <v>203</v>
      </c>
      <c r="E3" s="36" t="s">
        <v>204</v>
      </c>
      <c r="F3" s="28" t="s">
        <v>132</v>
      </c>
      <c r="G3" s="28" t="s">
        <v>24</v>
      </c>
      <c r="H3" s="196" t="s">
        <v>80</v>
      </c>
      <c r="I3" s="196" t="s">
        <v>19</v>
      </c>
      <c r="J3" s="29" t="s">
        <v>6</v>
      </c>
    </row>
    <row r="4" spans="1:10" ht="49.5" customHeight="1">
      <c r="A4" s="204"/>
      <c r="B4" s="202"/>
      <c r="C4" s="8" t="s">
        <v>75</v>
      </c>
      <c r="D4" s="8" t="s">
        <v>26</v>
      </c>
      <c r="E4" s="8" t="s">
        <v>34</v>
      </c>
      <c r="F4" s="155" t="s">
        <v>40</v>
      </c>
      <c r="G4" s="146" t="s">
        <v>38</v>
      </c>
      <c r="H4" s="197"/>
      <c r="I4" s="197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102">
        <v>1</v>
      </c>
      <c r="B6" s="48" t="s">
        <v>174</v>
      </c>
      <c r="C6" s="156">
        <v>0</v>
      </c>
      <c r="D6" s="33">
        <v>3179.9</v>
      </c>
      <c r="E6" s="33">
        <v>702.1</v>
      </c>
      <c r="F6" s="85">
        <f aca="true" t="shared" si="0" ref="F6:F29">D6-E6</f>
        <v>2477.8</v>
      </c>
      <c r="G6" s="157">
        <f aca="true" t="shared" si="1" ref="G6:G26">C6/F6</f>
        <v>0</v>
      </c>
      <c r="H6" s="158">
        <v>1</v>
      </c>
      <c r="I6" s="159">
        <v>1.2</v>
      </c>
      <c r="J6" s="141">
        <f aca="true" t="shared" si="2" ref="J6:J29">H6*I6</f>
        <v>1.2</v>
      </c>
    </row>
    <row r="7" spans="1:10" ht="22.5">
      <c r="A7" s="102">
        <v>2</v>
      </c>
      <c r="B7" s="48" t="s">
        <v>173</v>
      </c>
      <c r="C7" s="85">
        <v>0</v>
      </c>
      <c r="D7" s="33">
        <v>2204</v>
      </c>
      <c r="E7" s="33">
        <v>345.4</v>
      </c>
      <c r="F7" s="85">
        <f t="shared" si="0"/>
        <v>1858.6</v>
      </c>
      <c r="G7" s="157">
        <f t="shared" si="1"/>
        <v>0</v>
      </c>
      <c r="H7" s="158">
        <v>1</v>
      </c>
      <c r="I7" s="159">
        <v>1.2</v>
      </c>
      <c r="J7" s="141">
        <f t="shared" si="2"/>
        <v>1.2</v>
      </c>
    </row>
    <row r="8" spans="1:10" ht="22.5">
      <c r="A8" s="102">
        <v>3</v>
      </c>
      <c r="B8" s="48" t="s">
        <v>183</v>
      </c>
      <c r="C8" s="142">
        <v>0</v>
      </c>
      <c r="D8" s="33">
        <v>2362.3</v>
      </c>
      <c r="E8" s="33">
        <v>609.1</v>
      </c>
      <c r="F8" s="85">
        <f t="shared" si="0"/>
        <v>1753.2000000000003</v>
      </c>
      <c r="G8" s="157">
        <f t="shared" si="1"/>
        <v>0</v>
      </c>
      <c r="H8" s="158">
        <v>1</v>
      </c>
      <c r="I8" s="159">
        <v>1.2</v>
      </c>
      <c r="J8" s="141">
        <f t="shared" si="2"/>
        <v>1.2</v>
      </c>
    </row>
    <row r="9" spans="1:10" ht="22.5">
      <c r="A9" s="102">
        <v>4</v>
      </c>
      <c r="B9" s="48" t="s">
        <v>176</v>
      </c>
      <c r="C9" s="85">
        <v>0</v>
      </c>
      <c r="D9" s="33">
        <v>2803.4</v>
      </c>
      <c r="E9" s="33">
        <v>664.5</v>
      </c>
      <c r="F9" s="85">
        <f t="shared" si="0"/>
        <v>2138.9</v>
      </c>
      <c r="G9" s="157">
        <f t="shared" si="1"/>
        <v>0</v>
      </c>
      <c r="H9" s="158">
        <v>1</v>
      </c>
      <c r="I9" s="159">
        <v>1.2</v>
      </c>
      <c r="J9" s="141">
        <f t="shared" si="2"/>
        <v>1.2</v>
      </c>
    </row>
    <row r="10" spans="1:10" ht="22.5">
      <c r="A10" s="102">
        <v>5</v>
      </c>
      <c r="B10" s="48" t="s">
        <v>177</v>
      </c>
      <c r="C10" s="85">
        <v>0</v>
      </c>
      <c r="D10" s="33">
        <v>4939.8</v>
      </c>
      <c r="E10" s="33">
        <v>1182</v>
      </c>
      <c r="F10" s="85">
        <f t="shared" si="0"/>
        <v>3757.8</v>
      </c>
      <c r="G10" s="157">
        <f t="shared" si="1"/>
        <v>0</v>
      </c>
      <c r="H10" s="158">
        <v>1</v>
      </c>
      <c r="I10" s="159">
        <v>1.2</v>
      </c>
      <c r="J10" s="141">
        <f t="shared" si="2"/>
        <v>1.2</v>
      </c>
    </row>
    <row r="11" spans="1:10" ht="22.5">
      <c r="A11" s="102">
        <v>6</v>
      </c>
      <c r="B11" s="48" t="s">
        <v>178</v>
      </c>
      <c r="C11" s="85">
        <v>0</v>
      </c>
      <c r="D11" s="33">
        <v>2208.4</v>
      </c>
      <c r="E11" s="33">
        <v>406.4</v>
      </c>
      <c r="F11" s="85">
        <f t="shared" si="0"/>
        <v>1802</v>
      </c>
      <c r="G11" s="157">
        <f t="shared" si="1"/>
        <v>0</v>
      </c>
      <c r="H11" s="158">
        <v>1</v>
      </c>
      <c r="I11" s="159">
        <v>1.2</v>
      </c>
      <c r="J11" s="141">
        <f t="shared" si="2"/>
        <v>1.2</v>
      </c>
    </row>
    <row r="12" spans="1:10" ht="22.5">
      <c r="A12" s="102">
        <v>7</v>
      </c>
      <c r="B12" s="48" t="s">
        <v>179</v>
      </c>
      <c r="C12" s="85">
        <v>0</v>
      </c>
      <c r="D12" s="33">
        <v>24210.3</v>
      </c>
      <c r="E12" s="33">
        <v>7988.3</v>
      </c>
      <c r="F12" s="85">
        <f t="shared" si="0"/>
        <v>16222</v>
      </c>
      <c r="G12" s="157">
        <f t="shared" si="1"/>
        <v>0</v>
      </c>
      <c r="H12" s="158">
        <v>1</v>
      </c>
      <c r="I12" s="159">
        <v>1.2</v>
      </c>
      <c r="J12" s="141">
        <f t="shared" si="2"/>
        <v>1.2</v>
      </c>
    </row>
    <row r="13" spans="1:10" ht="22.5">
      <c r="A13" s="102">
        <v>8</v>
      </c>
      <c r="B13" s="48" t="s">
        <v>180</v>
      </c>
      <c r="C13" s="85">
        <v>0</v>
      </c>
      <c r="D13" s="33">
        <v>2966.3</v>
      </c>
      <c r="E13" s="33">
        <v>689.3</v>
      </c>
      <c r="F13" s="85">
        <f t="shared" si="0"/>
        <v>2277</v>
      </c>
      <c r="G13" s="157">
        <f t="shared" si="1"/>
        <v>0</v>
      </c>
      <c r="H13" s="158">
        <v>1</v>
      </c>
      <c r="I13" s="159">
        <v>1.2</v>
      </c>
      <c r="J13" s="141">
        <f t="shared" si="2"/>
        <v>1.2</v>
      </c>
    </row>
    <row r="14" spans="1:10" ht="22.5">
      <c r="A14" s="102">
        <v>9</v>
      </c>
      <c r="B14" s="48" t="s">
        <v>181</v>
      </c>
      <c r="C14" s="85">
        <v>0</v>
      </c>
      <c r="D14" s="33">
        <v>7317.5</v>
      </c>
      <c r="E14" s="33">
        <v>3265.1</v>
      </c>
      <c r="F14" s="85">
        <f t="shared" si="0"/>
        <v>4052.4</v>
      </c>
      <c r="G14" s="157">
        <f t="shared" si="1"/>
        <v>0</v>
      </c>
      <c r="H14" s="158">
        <v>1</v>
      </c>
      <c r="I14" s="159">
        <v>1.2</v>
      </c>
      <c r="J14" s="141">
        <f t="shared" si="2"/>
        <v>1.2</v>
      </c>
    </row>
    <row r="15" spans="1:10" ht="22.5">
      <c r="A15" s="102">
        <v>10</v>
      </c>
      <c r="B15" s="48" t="s">
        <v>182</v>
      </c>
      <c r="C15" s="85">
        <v>0</v>
      </c>
      <c r="D15" s="33">
        <v>2036.3</v>
      </c>
      <c r="E15" s="33">
        <v>366.3</v>
      </c>
      <c r="F15" s="85">
        <f t="shared" si="0"/>
        <v>1670</v>
      </c>
      <c r="G15" s="157">
        <f t="shared" si="1"/>
        <v>0</v>
      </c>
      <c r="H15" s="158">
        <v>1</v>
      </c>
      <c r="I15" s="159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7" t="e">
        <f t="shared" si="1"/>
        <v>#DIV/0!</v>
      </c>
      <c r="H16" s="158"/>
      <c r="I16" s="159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7" t="e">
        <f t="shared" si="1"/>
        <v>#DIV/0!</v>
      </c>
      <c r="H17" s="158"/>
      <c r="I17" s="159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7" t="e">
        <f t="shared" si="1"/>
        <v>#DIV/0!</v>
      </c>
      <c r="H18" s="158"/>
      <c r="I18" s="159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7" t="e">
        <f t="shared" si="1"/>
        <v>#DIV/0!</v>
      </c>
      <c r="H19" s="158"/>
      <c r="I19" s="159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7" t="e">
        <f t="shared" si="1"/>
        <v>#DIV/0!</v>
      </c>
      <c r="H20" s="158"/>
      <c r="I20" s="159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7" t="e">
        <f t="shared" si="1"/>
        <v>#DIV/0!</v>
      </c>
      <c r="H21" s="158"/>
      <c r="I21" s="159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7" t="e">
        <f t="shared" si="1"/>
        <v>#DIV/0!</v>
      </c>
      <c r="H22" s="158"/>
      <c r="I22" s="159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7" t="e">
        <f t="shared" si="1"/>
        <v>#DIV/0!</v>
      </c>
      <c r="H23" s="158"/>
      <c r="I23" s="159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7" t="e">
        <f t="shared" si="1"/>
        <v>#DIV/0!</v>
      </c>
      <c r="H24" s="158"/>
      <c r="I24" s="159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7" t="e">
        <f t="shared" si="1"/>
        <v>#DIV/0!</v>
      </c>
      <c r="H25" s="158"/>
      <c r="I25" s="159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7" t="e">
        <f t="shared" si="1"/>
        <v>#DIV/0!</v>
      </c>
      <c r="H26" s="158"/>
      <c r="I26" s="159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60" t="e">
        <f>C27/F27*100</f>
        <v>#DIV/0!</v>
      </c>
      <c r="H27" s="141"/>
      <c r="I27" s="159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7" t="e">
        <f>C28/F28</f>
        <v>#DIV/0!</v>
      </c>
      <c r="H28" s="161"/>
      <c r="I28" s="159">
        <v>1.2</v>
      </c>
      <c r="J28" s="141">
        <f t="shared" si="2"/>
        <v>0</v>
      </c>
    </row>
    <row r="29" spans="1:10" ht="11.25">
      <c r="A29" s="102">
        <v>24</v>
      </c>
      <c r="B29" s="48"/>
      <c r="C29" s="152"/>
      <c r="D29" s="33"/>
      <c r="E29" s="33"/>
      <c r="F29" s="85">
        <f t="shared" si="0"/>
        <v>0</v>
      </c>
      <c r="G29" s="157" t="e">
        <f>C29/F29</f>
        <v>#DIV/0!</v>
      </c>
      <c r="H29" s="161"/>
      <c r="I29" s="159">
        <v>1.2</v>
      </c>
      <c r="J29" s="141">
        <f t="shared" si="2"/>
        <v>0</v>
      </c>
    </row>
    <row r="30" spans="1:10" ht="11.25">
      <c r="A30" s="202" t="s">
        <v>78</v>
      </c>
      <c r="B30" s="203"/>
      <c r="C30" s="86">
        <f>SUM(C6:C29)</f>
        <v>0</v>
      </c>
      <c r="D30" s="86">
        <f>SUM(D6:D29)</f>
        <v>54228.20000000001</v>
      </c>
      <c r="E30" s="86">
        <f>SUM(E6:E29)</f>
        <v>16218.499999999998</v>
      </c>
      <c r="F30" s="143">
        <f>SUM(F6:F29)</f>
        <v>38009.7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198" t="s">
        <v>79</v>
      </c>
      <c r="B1" s="198"/>
      <c r="C1" s="198"/>
      <c r="D1" s="198"/>
      <c r="E1" s="198"/>
      <c r="F1" s="198"/>
      <c r="G1" s="198"/>
      <c r="H1" s="198"/>
      <c r="I1" s="145"/>
      <c r="J1" s="145"/>
      <c r="K1" s="145"/>
    </row>
    <row r="2" spans="1:2" ht="11.25">
      <c r="A2" s="115"/>
      <c r="B2" s="116"/>
    </row>
    <row r="3" spans="1:8" ht="58.5" customHeight="1">
      <c r="A3" s="204" t="s">
        <v>3</v>
      </c>
      <c r="B3" s="202" t="s">
        <v>102</v>
      </c>
      <c r="C3" s="100" t="s">
        <v>115</v>
      </c>
      <c r="D3" s="83" t="s">
        <v>144</v>
      </c>
      <c r="E3" s="100" t="s">
        <v>24</v>
      </c>
      <c r="F3" s="196" t="s">
        <v>80</v>
      </c>
      <c r="G3" s="196" t="s">
        <v>5</v>
      </c>
      <c r="H3" s="29" t="s">
        <v>6</v>
      </c>
    </row>
    <row r="4" spans="1:8" ht="38.25" customHeight="1">
      <c r="A4" s="205"/>
      <c r="B4" s="202"/>
      <c r="C4" s="136" t="s">
        <v>81</v>
      </c>
      <c r="D4" s="136" t="s">
        <v>76</v>
      </c>
      <c r="E4" s="146" t="s">
        <v>77</v>
      </c>
      <c r="F4" s="197"/>
      <c r="G4" s="197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188">
        <v>0</v>
      </c>
      <c r="D6" s="148">
        <v>1543.5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102">
        <v>2</v>
      </c>
      <c r="B7" s="23" t="s">
        <v>173</v>
      </c>
      <c r="C7" s="153" t="s">
        <v>186</v>
      </c>
      <c r="D7" s="148">
        <v>1345.7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102">
        <v>3</v>
      </c>
      <c r="B8" s="23" t="s">
        <v>183</v>
      </c>
      <c r="C8" s="152">
        <v>0</v>
      </c>
      <c r="D8" s="149">
        <v>974.6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102">
        <v>4</v>
      </c>
      <c r="B9" s="23" t="s">
        <v>176</v>
      </c>
      <c r="C9" s="151">
        <v>0</v>
      </c>
      <c r="D9" s="148">
        <v>1196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102">
        <v>5</v>
      </c>
      <c r="B10" s="23" t="s">
        <v>177</v>
      </c>
      <c r="C10" s="150">
        <v>0</v>
      </c>
      <c r="D10" s="148">
        <v>2592.6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151">
        <v>0</v>
      </c>
      <c r="D11" s="148">
        <v>1316.5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151">
        <v>0</v>
      </c>
      <c r="D12" s="148">
        <v>5636.5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151">
        <v>0</v>
      </c>
      <c r="D13" s="148">
        <v>1556.2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185</v>
      </c>
      <c r="C14" s="151">
        <v>0</v>
      </c>
      <c r="D14" s="148">
        <v>2231.8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151">
        <v>0</v>
      </c>
      <c r="D15" s="148">
        <v>1207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1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2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1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1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2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1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3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202" t="s">
        <v>78</v>
      </c>
      <c r="B23" s="203"/>
      <c r="C23" s="154">
        <f>SUM(C6:C22)</f>
        <v>0</v>
      </c>
      <c r="D23" s="143">
        <f>SUM(D6:D22)</f>
        <v>19600.4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xSplit="2" ySplit="4" topLeftCell="D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198" t="s">
        <v>72</v>
      </c>
      <c r="B1" s="198"/>
      <c r="C1" s="198"/>
      <c r="D1" s="198"/>
      <c r="E1" s="198"/>
      <c r="F1" s="198"/>
      <c r="G1" s="198"/>
      <c r="H1" s="198"/>
      <c r="I1" s="135"/>
      <c r="J1" s="135"/>
      <c r="K1" s="135"/>
    </row>
    <row r="2" spans="1:2" ht="11.25">
      <c r="A2" s="115"/>
      <c r="B2" s="116"/>
    </row>
    <row r="3" spans="1:8" ht="56.25" customHeight="1">
      <c r="A3" s="204" t="s">
        <v>73</v>
      </c>
      <c r="B3" s="202" t="s">
        <v>102</v>
      </c>
      <c r="C3" s="100" t="s">
        <v>116</v>
      </c>
      <c r="D3" s="100" t="s">
        <v>117</v>
      </c>
      <c r="E3" s="100" t="s">
        <v>24</v>
      </c>
      <c r="F3" s="196" t="s">
        <v>74</v>
      </c>
      <c r="G3" s="196" t="s">
        <v>5</v>
      </c>
      <c r="H3" s="29" t="s">
        <v>6</v>
      </c>
    </row>
    <row r="4" spans="1:8" ht="37.5" customHeight="1">
      <c r="A4" s="205"/>
      <c r="B4" s="202"/>
      <c r="C4" s="136" t="s">
        <v>75</v>
      </c>
      <c r="D4" s="136" t="s">
        <v>76</v>
      </c>
      <c r="E4" s="137" t="s">
        <v>77</v>
      </c>
      <c r="F4" s="197"/>
      <c r="G4" s="197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85">
        <v>0</v>
      </c>
      <c r="D6" s="138">
        <v>424.6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102">
        <v>2</v>
      </c>
      <c r="B7" s="23" t="s">
        <v>173</v>
      </c>
      <c r="C7" s="85">
        <v>0</v>
      </c>
      <c r="D7" s="138">
        <v>213.8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102">
        <v>3</v>
      </c>
      <c r="B8" s="23" t="s">
        <v>183</v>
      </c>
      <c r="C8" s="142">
        <v>0</v>
      </c>
      <c r="D8" s="138">
        <v>180.8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102">
        <v>4</v>
      </c>
      <c r="B9" s="23" t="s">
        <v>187</v>
      </c>
      <c r="C9" s="85">
        <v>0</v>
      </c>
      <c r="D9" s="138">
        <v>465.7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102">
        <v>5</v>
      </c>
      <c r="B10" s="23" t="s">
        <v>177</v>
      </c>
      <c r="C10" s="85">
        <v>0</v>
      </c>
      <c r="D10" s="138">
        <v>398.9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85">
        <v>0</v>
      </c>
      <c r="D11" s="138">
        <v>209.8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85">
        <v>0</v>
      </c>
      <c r="D12" s="138">
        <v>1428.7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85">
        <v>0</v>
      </c>
      <c r="D13" s="138">
        <v>340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181</v>
      </c>
      <c r="C14" s="85">
        <v>0</v>
      </c>
      <c r="D14" s="138">
        <v>593.6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85">
        <v>0</v>
      </c>
      <c r="D15" s="138">
        <v>193.7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202" t="s">
        <v>78</v>
      </c>
      <c r="B21" s="203"/>
      <c r="C21" s="86">
        <f>SUM(C6:C20)</f>
        <v>0</v>
      </c>
      <c r="D21" s="143">
        <f>SUM(D6:D20)</f>
        <v>4449.6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5" sqref="H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198" t="s">
        <v>118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204" t="s">
        <v>3</v>
      </c>
      <c r="B3" s="202" t="s">
        <v>102</v>
      </c>
      <c r="C3" s="68" t="s">
        <v>66</v>
      </c>
      <c r="D3" s="28" t="s">
        <v>145</v>
      </c>
      <c r="E3" s="28" t="s">
        <v>119</v>
      </c>
      <c r="F3" s="36" t="s">
        <v>225</v>
      </c>
      <c r="G3" s="36" t="s">
        <v>222</v>
      </c>
      <c r="H3" s="36" t="s">
        <v>223</v>
      </c>
      <c r="I3" s="100" t="s">
        <v>133</v>
      </c>
      <c r="J3" s="100" t="s">
        <v>24</v>
      </c>
      <c r="K3" s="196" t="s">
        <v>67</v>
      </c>
      <c r="L3" s="196" t="s">
        <v>5</v>
      </c>
      <c r="M3" s="29" t="s">
        <v>6</v>
      </c>
    </row>
    <row r="4" spans="1:13" ht="43.5" customHeight="1">
      <c r="A4" s="204"/>
      <c r="B4" s="202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197"/>
      <c r="L4" s="197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102">
        <v>1</v>
      </c>
      <c r="B6" s="23" t="s">
        <v>174</v>
      </c>
      <c r="C6" s="122">
        <v>0</v>
      </c>
      <c r="D6" s="12">
        <v>0</v>
      </c>
      <c r="E6" s="123">
        <f aca="true" t="shared" si="0" ref="E6:E29">C6-D6</f>
        <v>0</v>
      </c>
      <c r="F6" s="54">
        <v>3179.9</v>
      </c>
      <c r="G6" s="13">
        <v>35.1</v>
      </c>
      <c r="H6" s="54">
        <v>667</v>
      </c>
      <c r="I6" s="124">
        <f aca="true" t="shared" si="1" ref="I6:I29">F6-G6-H6</f>
        <v>2477.8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102">
        <v>2</v>
      </c>
      <c r="B7" s="23" t="s">
        <v>173</v>
      </c>
      <c r="C7" s="122">
        <v>0</v>
      </c>
      <c r="D7" s="54">
        <v>0</v>
      </c>
      <c r="E7" s="123">
        <f t="shared" si="0"/>
        <v>0</v>
      </c>
      <c r="F7" s="54">
        <v>2204</v>
      </c>
      <c r="G7" s="13">
        <v>35.1</v>
      </c>
      <c r="H7" s="54">
        <v>310.3</v>
      </c>
      <c r="I7" s="124">
        <f t="shared" si="1"/>
        <v>1858.6000000000001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102">
        <v>3</v>
      </c>
      <c r="B8" s="23" t="s">
        <v>183</v>
      </c>
      <c r="C8" s="122">
        <v>0</v>
      </c>
      <c r="D8" s="54">
        <v>0</v>
      </c>
      <c r="E8" s="123">
        <f t="shared" si="0"/>
        <v>0</v>
      </c>
      <c r="F8" s="54">
        <v>2362.3</v>
      </c>
      <c r="G8" s="13">
        <v>35.1</v>
      </c>
      <c r="H8" s="54">
        <v>574</v>
      </c>
      <c r="I8" s="124">
        <f t="shared" si="1"/>
        <v>1753.2000000000003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102">
        <v>4</v>
      </c>
      <c r="B9" s="23" t="s">
        <v>176</v>
      </c>
      <c r="C9" s="122">
        <v>0</v>
      </c>
      <c r="D9" s="54">
        <v>0</v>
      </c>
      <c r="E9" s="123">
        <f t="shared" si="0"/>
        <v>0</v>
      </c>
      <c r="F9" s="54">
        <v>2803.4</v>
      </c>
      <c r="G9" s="13">
        <v>35.1</v>
      </c>
      <c r="H9" s="54">
        <v>629.4</v>
      </c>
      <c r="I9" s="124">
        <f t="shared" si="1"/>
        <v>2138.9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102">
        <v>5</v>
      </c>
      <c r="B10" s="23" t="s">
        <v>177</v>
      </c>
      <c r="C10" s="122">
        <v>0</v>
      </c>
      <c r="D10" s="54">
        <v>0</v>
      </c>
      <c r="E10" s="123">
        <f t="shared" si="0"/>
        <v>0</v>
      </c>
      <c r="F10" s="54">
        <v>4939.8</v>
      </c>
      <c r="G10" s="13">
        <v>116.9</v>
      </c>
      <c r="H10" s="54">
        <v>1065.1</v>
      </c>
      <c r="I10" s="124">
        <f t="shared" si="1"/>
        <v>3757.8000000000006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102">
        <v>6</v>
      </c>
      <c r="B11" s="23" t="s">
        <v>178</v>
      </c>
      <c r="C11" s="122">
        <v>0</v>
      </c>
      <c r="D11" s="54">
        <v>0</v>
      </c>
      <c r="E11" s="123">
        <f t="shared" si="0"/>
        <v>0</v>
      </c>
      <c r="F11" s="54">
        <v>2208.4</v>
      </c>
      <c r="G11" s="13">
        <v>35.1</v>
      </c>
      <c r="H11" s="54">
        <v>371.3</v>
      </c>
      <c r="I11" s="124">
        <f t="shared" si="1"/>
        <v>1802.0000000000002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102">
        <v>7</v>
      </c>
      <c r="B12" s="23" t="s">
        <v>179</v>
      </c>
      <c r="C12" s="122">
        <v>0</v>
      </c>
      <c r="D12" s="54">
        <v>0</v>
      </c>
      <c r="E12" s="123">
        <f t="shared" si="0"/>
        <v>0</v>
      </c>
      <c r="F12" s="54">
        <v>24210.3</v>
      </c>
      <c r="G12" s="13">
        <v>234.9</v>
      </c>
      <c r="H12" s="54">
        <v>7753.4</v>
      </c>
      <c r="I12" s="124">
        <f t="shared" si="1"/>
        <v>16221.999999999998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102">
        <v>8</v>
      </c>
      <c r="B13" s="23" t="s">
        <v>188</v>
      </c>
      <c r="C13" s="122">
        <v>0</v>
      </c>
      <c r="D13" s="54">
        <v>0</v>
      </c>
      <c r="E13" s="123">
        <f t="shared" si="0"/>
        <v>0</v>
      </c>
      <c r="F13" s="54">
        <v>2966.3</v>
      </c>
      <c r="G13" s="13">
        <v>35.1</v>
      </c>
      <c r="H13" s="54">
        <v>654.2</v>
      </c>
      <c r="I13" s="124">
        <f t="shared" si="1"/>
        <v>2277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102">
        <v>9</v>
      </c>
      <c r="B14" s="23" t="s">
        <v>181</v>
      </c>
      <c r="C14" s="122">
        <v>0</v>
      </c>
      <c r="D14" s="54">
        <v>0</v>
      </c>
      <c r="E14" s="123">
        <f t="shared" si="0"/>
        <v>0</v>
      </c>
      <c r="F14" s="54">
        <v>7217.5</v>
      </c>
      <c r="G14" s="13">
        <v>859.2</v>
      </c>
      <c r="H14" s="54">
        <v>2405.9</v>
      </c>
      <c r="I14" s="124">
        <f t="shared" si="1"/>
        <v>3952.4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102">
        <v>10</v>
      </c>
      <c r="B15" s="23" t="s">
        <v>182</v>
      </c>
      <c r="C15" s="122">
        <v>0</v>
      </c>
      <c r="D15" s="54">
        <v>0</v>
      </c>
      <c r="E15" s="123">
        <f t="shared" si="0"/>
        <v>0</v>
      </c>
      <c r="F15" s="54">
        <v>2036.3</v>
      </c>
      <c r="G15" s="13">
        <v>35</v>
      </c>
      <c r="H15" s="54">
        <v>331.3</v>
      </c>
      <c r="I15" s="124">
        <f t="shared" si="1"/>
        <v>1670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202" t="s">
        <v>65</v>
      </c>
      <c r="B30" s="203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54128.20000000001</v>
      </c>
      <c r="G30" s="86">
        <f t="shared" si="4"/>
        <v>1456.6000000000001</v>
      </c>
      <c r="H30" s="86">
        <f t="shared" si="4"/>
        <v>14761.9</v>
      </c>
      <c r="I30" s="86">
        <f t="shared" si="4"/>
        <v>37909.7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G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98" t="s">
        <v>120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204" t="s">
        <v>3</v>
      </c>
      <c r="B3" s="202" t="s">
        <v>102</v>
      </c>
      <c r="C3" s="28" t="s">
        <v>121</v>
      </c>
      <c r="D3" s="27"/>
      <c r="E3" s="27"/>
      <c r="F3" s="36" t="s">
        <v>218</v>
      </c>
      <c r="G3" s="36" t="s">
        <v>224</v>
      </c>
      <c r="H3" s="36" t="s">
        <v>223</v>
      </c>
      <c r="I3" s="100" t="s">
        <v>134</v>
      </c>
      <c r="J3" s="100" t="s">
        <v>24</v>
      </c>
      <c r="K3" s="196" t="s">
        <v>15</v>
      </c>
      <c r="L3" s="196" t="s">
        <v>63</v>
      </c>
      <c r="M3" s="6" t="s">
        <v>6</v>
      </c>
    </row>
    <row r="4" spans="1:13" s="10" customFormat="1" ht="56.25" customHeight="1">
      <c r="A4" s="204"/>
      <c r="B4" s="202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197"/>
      <c r="L4" s="197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102">
        <v>1</v>
      </c>
      <c r="B6" s="48" t="s">
        <v>174</v>
      </c>
      <c r="C6" s="103">
        <v>0</v>
      </c>
      <c r="D6" s="104"/>
      <c r="E6" s="104"/>
      <c r="F6" s="54">
        <v>3179.9</v>
      </c>
      <c r="G6" s="13">
        <v>35.1</v>
      </c>
      <c r="H6" s="54">
        <v>667</v>
      </c>
      <c r="I6" s="105">
        <f aca="true" t="shared" si="0" ref="I6:I29">F6-G6-H6</f>
        <v>2477.8</v>
      </c>
      <c r="J6" s="106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102">
        <v>2</v>
      </c>
      <c r="B7" s="48" t="s">
        <v>173</v>
      </c>
      <c r="C7" s="103">
        <v>0</v>
      </c>
      <c r="D7" s="104"/>
      <c r="E7" s="104"/>
      <c r="F7" s="54">
        <v>2204</v>
      </c>
      <c r="G7" s="13">
        <v>35.1</v>
      </c>
      <c r="H7" s="54">
        <v>310.3</v>
      </c>
      <c r="I7" s="105">
        <f t="shared" si="0"/>
        <v>1858.6000000000001</v>
      </c>
      <c r="J7" s="106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102">
        <v>3</v>
      </c>
      <c r="B8" s="48" t="s">
        <v>183</v>
      </c>
      <c r="C8" s="103">
        <v>0</v>
      </c>
      <c r="D8" s="104"/>
      <c r="E8" s="104"/>
      <c r="F8" s="54">
        <v>2362.3</v>
      </c>
      <c r="G8" s="13">
        <v>35.1</v>
      </c>
      <c r="H8" s="54">
        <v>574</v>
      </c>
      <c r="I8" s="105">
        <f t="shared" si="0"/>
        <v>1753.2000000000003</v>
      </c>
      <c r="J8" s="106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102">
        <v>4</v>
      </c>
      <c r="B9" s="48" t="s">
        <v>176</v>
      </c>
      <c r="C9" s="103">
        <v>0</v>
      </c>
      <c r="D9" s="104"/>
      <c r="E9" s="104"/>
      <c r="F9" s="54">
        <v>2803.4</v>
      </c>
      <c r="G9" s="13">
        <v>35.1</v>
      </c>
      <c r="H9" s="54">
        <v>629.4</v>
      </c>
      <c r="I9" s="105">
        <f t="shared" si="0"/>
        <v>2138.9</v>
      </c>
      <c r="J9" s="106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102">
        <v>5</v>
      </c>
      <c r="B10" s="48" t="s">
        <v>177</v>
      </c>
      <c r="C10" s="103">
        <v>0</v>
      </c>
      <c r="D10" s="104"/>
      <c r="E10" s="104"/>
      <c r="F10" s="54">
        <v>4939.8</v>
      </c>
      <c r="G10" s="13">
        <v>116.9</v>
      </c>
      <c r="H10" s="54">
        <v>1065.1</v>
      </c>
      <c r="I10" s="105">
        <f t="shared" si="0"/>
        <v>3757.8000000000006</v>
      </c>
      <c r="J10" s="106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102">
        <v>6</v>
      </c>
      <c r="B11" s="48" t="s">
        <v>178</v>
      </c>
      <c r="C11" s="103">
        <v>0</v>
      </c>
      <c r="D11" s="104"/>
      <c r="E11" s="104"/>
      <c r="F11" s="54">
        <v>2208.4</v>
      </c>
      <c r="G11" s="13">
        <v>35.1</v>
      </c>
      <c r="H11" s="54">
        <v>371.3</v>
      </c>
      <c r="I11" s="105">
        <f t="shared" si="0"/>
        <v>1802.0000000000002</v>
      </c>
      <c r="J11" s="106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102">
        <v>7</v>
      </c>
      <c r="B12" s="48" t="s">
        <v>189</v>
      </c>
      <c r="C12" s="103">
        <v>0</v>
      </c>
      <c r="D12" s="104"/>
      <c r="E12" s="104"/>
      <c r="F12" s="54">
        <v>24210.3</v>
      </c>
      <c r="G12" s="13">
        <v>234.9</v>
      </c>
      <c r="H12" s="54">
        <v>7753.4</v>
      </c>
      <c r="I12" s="105">
        <f t="shared" si="0"/>
        <v>16221.999999999998</v>
      </c>
      <c r="J12" s="106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102">
        <v>8</v>
      </c>
      <c r="B13" s="48" t="s">
        <v>180</v>
      </c>
      <c r="C13" s="103">
        <v>0</v>
      </c>
      <c r="D13" s="104"/>
      <c r="E13" s="104"/>
      <c r="F13" s="54">
        <v>2966.3</v>
      </c>
      <c r="G13" s="13">
        <v>35.1</v>
      </c>
      <c r="H13" s="54">
        <v>654.2</v>
      </c>
      <c r="I13" s="105">
        <f t="shared" si="0"/>
        <v>2277</v>
      </c>
      <c r="J13" s="106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102">
        <v>9</v>
      </c>
      <c r="B14" s="48" t="s">
        <v>181</v>
      </c>
      <c r="C14" s="103">
        <v>0</v>
      </c>
      <c r="D14" s="104"/>
      <c r="E14" s="104"/>
      <c r="F14" s="54">
        <v>7217.5</v>
      </c>
      <c r="G14" s="13">
        <v>859.2</v>
      </c>
      <c r="H14" s="54">
        <v>2405.9</v>
      </c>
      <c r="I14" s="105">
        <f t="shared" si="0"/>
        <v>3952.4</v>
      </c>
      <c r="J14" s="106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102">
        <v>10</v>
      </c>
      <c r="B15" s="48" t="s">
        <v>182</v>
      </c>
      <c r="C15" s="103">
        <v>0</v>
      </c>
      <c r="D15" s="104"/>
      <c r="E15" s="104"/>
      <c r="F15" s="54">
        <v>2036.3</v>
      </c>
      <c r="G15" s="13">
        <v>35</v>
      </c>
      <c r="H15" s="54">
        <v>331.3</v>
      </c>
      <c r="I15" s="105">
        <f t="shared" si="0"/>
        <v>1670</v>
      </c>
      <c r="J15" s="106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202" t="s">
        <v>65</v>
      </c>
      <c r="B30" s="203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54128.20000000001</v>
      </c>
      <c r="G30" s="19">
        <f t="shared" si="3"/>
        <v>1456.6000000000001</v>
      </c>
      <c r="H30" s="19">
        <f t="shared" si="3"/>
        <v>14761.9</v>
      </c>
      <c r="I30" s="19">
        <f t="shared" si="3"/>
        <v>37909.7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РОНО</cp:lastModifiedBy>
  <cp:lastPrinted>2007-04-22T07:40:30Z</cp:lastPrinted>
  <dcterms:created xsi:type="dcterms:W3CDTF">2007-07-17T04:31:37Z</dcterms:created>
  <dcterms:modified xsi:type="dcterms:W3CDTF">2010-03-17T12:29:37Z</dcterms:modified>
  <cp:category/>
  <cp:version/>
  <cp:contentType/>
  <cp:contentStatus/>
</cp:coreProperties>
</file>