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прил2" sheetId="1" r:id="rId1"/>
  </sheets>
  <definedNames>
    <definedName name="_xlnm.Print_Titles" localSheetId="0">'прил2'!$7:$7</definedName>
  </definedNames>
  <calcPr fullCalcOnLoad="1"/>
</workbook>
</file>

<file path=xl/sharedStrings.xml><?xml version="1.0" encoding="utf-8"?>
<sst xmlns="http://schemas.openxmlformats.org/spreadsheetml/2006/main" count="190" uniqueCount="171">
  <si>
    <t>Приложение №2</t>
  </si>
  <si>
    <t xml:space="preserve">Анализ </t>
  </si>
  <si>
    <t xml:space="preserve">исполнения бюджета Ибресинского района </t>
  </si>
  <si>
    <t>по расходам за 2003 год</t>
  </si>
  <si>
    <t>Подраздел</t>
  </si>
  <si>
    <t>Наименование показателя</t>
  </si>
  <si>
    <t>Первоначальный бюджет</t>
  </si>
  <si>
    <t>Уточненный бюджет на 2003 год</t>
  </si>
  <si>
    <t>Кассовое исполнение за 2003 год</t>
  </si>
  <si>
    <t xml:space="preserve">Отклонение от первоначального бюджета </t>
  </si>
  <si>
    <t>Отклонение от уточненного бюджета</t>
  </si>
  <si>
    <t>% исполнения</t>
  </si>
  <si>
    <t>Уд. вес</t>
  </si>
  <si>
    <t>Кассовое исполнение за 2002 год</t>
  </si>
  <si>
    <t>Отклонение от 2002 года</t>
  </si>
  <si>
    <t>2003г в %к 2002 г.</t>
  </si>
  <si>
    <t>0100</t>
  </si>
  <si>
    <t>ГОСУДАРСТВЕННОЕ   УПРАВЛЕНИЕ  И МЕСТНОЕ САМОУПРАВЛЕНИЕ</t>
  </si>
  <si>
    <t>8178</t>
  </si>
  <si>
    <t>8313</t>
  </si>
  <si>
    <t>8115</t>
  </si>
  <si>
    <t>0106</t>
  </si>
  <si>
    <t>Функционирование органов местного самоуправления</t>
  </si>
  <si>
    <t>0700</t>
  </si>
  <si>
    <t>ПРОМЫШЛЕННОСТЬ, ЭНЕРГЕТИКА И СТРОИТЕЛЬСТВО</t>
  </si>
  <si>
    <t>9273</t>
  </si>
  <si>
    <t>0705</t>
  </si>
  <si>
    <t>Другие отрасли промышленности</t>
  </si>
  <si>
    <t>293</t>
  </si>
  <si>
    <t>394</t>
  </si>
  <si>
    <t>0707</t>
  </si>
  <si>
    <t>Строительство, архитектура</t>
  </si>
  <si>
    <t>3644</t>
  </si>
  <si>
    <t>9265</t>
  </si>
  <si>
    <t>8879</t>
  </si>
  <si>
    <t>0800</t>
  </si>
  <si>
    <t>СЕЛЬСКОЕ ХОЗЯЙСТВО И РЫБОЛОВСТВО</t>
  </si>
  <si>
    <t>6031</t>
  </si>
  <si>
    <t>0801</t>
  </si>
  <si>
    <t>Сельскохозяйственное производство</t>
  </si>
  <si>
    <t>2511</t>
  </si>
  <si>
    <t>0802</t>
  </si>
  <si>
    <t>Земельные ресурсы</t>
  </si>
  <si>
    <t>1073</t>
  </si>
  <si>
    <t>192</t>
  </si>
  <si>
    <t>0805</t>
  </si>
  <si>
    <t>Прочие мероприятия в области сельского хозяйства</t>
  </si>
  <si>
    <t>3328</t>
  </si>
  <si>
    <t>0900</t>
  </si>
  <si>
    <t>ОХРАНА ОКРУЖАЮЩЕЙ ПРИРОДНОЙ СРЕДЫ И ПРИРОДНЫХ РЕСУРСОВ, ГИДРОМЕТЕОРОЛОГИЯ, КАРТОГРАФИЯ И ГЕОДЕЗИЯ</t>
  </si>
  <si>
    <t>292</t>
  </si>
  <si>
    <t>265</t>
  </si>
  <si>
    <t>90</t>
  </si>
  <si>
    <t>0903</t>
  </si>
  <si>
    <t>Охране окружающей природной среды, животного и растительного мира</t>
  </si>
  <si>
    <t>1000</t>
  </si>
  <si>
    <t>ТРАНСПОРТ, СВЯЗЬ И ИНФОРМАТИКА</t>
  </si>
  <si>
    <t>85</t>
  </si>
  <si>
    <t>84</t>
  </si>
  <si>
    <t>1001</t>
  </si>
  <si>
    <t>Автомобильный транспорт</t>
  </si>
  <si>
    <t>1200</t>
  </si>
  <si>
    <t>ЖИЛИЩНО-КОММУНАЛЬНОЕ ХОЗЯЙСТВО</t>
  </si>
  <si>
    <t>9729</t>
  </si>
  <si>
    <t>1201</t>
  </si>
  <si>
    <t>Жилищное хозяйство</t>
  </si>
  <si>
    <t>5603</t>
  </si>
  <si>
    <t>5602</t>
  </si>
  <si>
    <t>1202</t>
  </si>
  <si>
    <t>Коммунальное хозяйство</t>
  </si>
  <si>
    <t>3666</t>
  </si>
  <si>
    <t>3283</t>
  </si>
  <si>
    <t>1203</t>
  </si>
  <si>
    <t>Прочие структуры коммунального хозяйства</t>
  </si>
  <si>
    <t>1300</t>
  </si>
  <si>
    <t>ПРЕДУПРЕЖДЕНИЕ И ЛИКВИДАЦИЯ ПОСЛЕДСТВИЙ ЧРЕЗВЫЧАЙНЫХ СИТУАЦИЙ И СТИХИЙНЫХ БЕДСТВИЙ</t>
  </si>
  <si>
    <t>43</t>
  </si>
  <si>
    <t>30</t>
  </si>
  <si>
    <t xml:space="preserve"> Государственная противопожарная служба</t>
  </si>
  <si>
    <t>1400</t>
  </si>
  <si>
    <t>ОБРАЗОВАНИЕ</t>
  </si>
  <si>
    <t>53010</t>
  </si>
  <si>
    <t>1401</t>
  </si>
  <si>
    <t>Дошкольное образование</t>
  </si>
  <si>
    <t>10777</t>
  </si>
  <si>
    <t>10074</t>
  </si>
  <si>
    <t>1402</t>
  </si>
  <si>
    <t>Общее образование</t>
  </si>
  <si>
    <t>35539</t>
  </si>
  <si>
    <t>32722</t>
  </si>
  <si>
    <t>1407</t>
  </si>
  <si>
    <t>Прочие расходы в области образования</t>
  </si>
  <si>
    <t>1500</t>
  </si>
  <si>
    <t>КУЛЬТУРА, ИСКУССТВО И КИНЕМАТОГРАФИЯ</t>
  </si>
  <si>
    <t>7191</t>
  </si>
  <si>
    <t>6388</t>
  </si>
  <si>
    <t>5831</t>
  </si>
  <si>
    <t>1501</t>
  </si>
  <si>
    <t>Культура и искусство</t>
  </si>
  <si>
    <t>5854</t>
  </si>
  <si>
    <t>5490</t>
  </si>
  <si>
    <t>1502</t>
  </si>
  <si>
    <t>Кинематография</t>
  </si>
  <si>
    <t>105</t>
  </si>
  <si>
    <t>103</t>
  </si>
  <si>
    <t>1503</t>
  </si>
  <si>
    <t>Прочие мероприятия в области культуры и искусства</t>
  </si>
  <si>
    <t>429</t>
  </si>
  <si>
    <t>238</t>
  </si>
  <si>
    <t>1600</t>
  </si>
  <si>
    <t>СРЕДСТВА МАССОВОЙ ИНФОРМАЦИИ</t>
  </si>
  <si>
    <t>95</t>
  </si>
  <si>
    <t>91</t>
  </si>
  <si>
    <t>1601</t>
  </si>
  <si>
    <t>Телевидение и радиовещание</t>
  </si>
  <si>
    <t>26</t>
  </si>
  <si>
    <t>1602</t>
  </si>
  <si>
    <t>Периодическая печать и издательства</t>
  </si>
  <si>
    <t>65</t>
  </si>
  <si>
    <t>1700</t>
  </si>
  <si>
    <t>ЗДРАВООХРАНЕНИЕ И ФИЗИЧЕСКАЯ КУЛЬТУРА</t>
  </si>
  <si>
    <t>22804</t>
  </si>
  <si>
    <t>22162</t>
  </si>
  <si>
    <t>21232</t>
  </si>
  <si>
    <t>Здравоохранение</t>
  </si>
  <si>
    <t>1703</t>
  </si>
  <si>
    <t>Физическая культура и спорт</t>
  </si>
  <si>
    <t>198</t>
  </si>
  <si>
    <t>196</t>
  </si>
  <si>
    <t>1704</t>
  </si>
  <si>
    <t>Обязательное медицинское страхование</t>
  </si>
  <si>
    <t>6321</t>
  </si>
  <si>
    <t>1800</t>
  </si>
  <si>
    <t>СОЦИАЛЬНАЯ ПОЛИТИКА</t>
  </si>
  <si>
    <t>12491</t>
  </si>
  <si>
    <t>1801</t>
  </si>
  <si>
    <t>Учреждения социального обеспечения и службы занятости</t>
  </si>
  <si>
    <t>1085</t>
  </si>
  <si>
    <t>884</t>
  </si>
  <si>
    <t>1802</t>
  </si>
  <si>
    <t>Социальная помощь</t>
  </si>
  <si>
    <t>875</t>
  </si>
  <si>
    <t>806</t>
  </si>
  <si>
    <t>1803</t>
  </si>
  <si>
    <t>Молодежная политика</t>
  </si>
  <si>
    <t>478</t>
  </si>
  <si>
    <t>464</t>
  </si>
  <si>
    <t>1806</t>
  </si>
  <si>
    <t>Прочие мероприятия в области социальной политики</t>
  </si>
  <si>
    <t>1807</t>
  </si>
  <si>
    <t>Государственные пособия гражданам, имеющим детей</t>
  </si>
  <si>
    <t>6489</t>
  </si>
  <si>
    <t>6100</t>
  </si>
  <si>
    <t>1900</t>
  </si>
  <si>
    <t>ОБСЛУЖИВАНИЕ ГОСУДАРСТВЕННОГО И МУНИЦИПАЛЬНОГО ДОЛГА</t>
  </si>
  <si>
    <t>300</t>
  </si>
  <si>
    <t>0</t>
  </si>
  <si>
    <t>1901</t>
  </si>
  <si>
    <t>Обслуживание государственного и муниципального внутреннего долга</t>
  </si>
  <si>
    <t>3000</t>
  </si>
  <si>
    <t>ПРОЧИЕ РАСХОДЫ</t>
  </si>
  <si>
    <t>Проведение выборов</t>
  </si>
  <si>
    <t>3003</t>
  </si>
  <si>
    <t>Бюджетные ссуды(бюджетные кредиты)</t>
  </si>
  <si>
    <t>-96</t>
  </si>
  <si>
    <t>3004</t>
  </si>
  <si>
    <t>Прочие расходы, не отнесенные к другим подразделам</t>
  </si>
  <si>
    <t>Дорожный фонд</t>
  </si>
  <si>
    <t>Целевые бюджетные фонды</t>
  </si>
  <si>
    <t>9600</t>
  </si>
  <si>
    <t>ИТОГО РАСХОДОВ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</si>
</sst>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  <numFmt numFmtId="171" formatCode="0.0000"/>
    <numFmt numFmtId="172" formatCode="#,##0.0_р_."/>
    <numFmt numFmtId="173" formatCode="#,##0.00&quot;р.&quot;"/>
    <numFmt numFmtId="174" formatCode="0.00000"/>
    <numFmt numFmtId="175" formatCode="0.0000000"/>
    <numFmt numFmtId="176" formatCode="0.000000"/>
    <numFmt numFmtId="177" formatCode="#,##0_р_."/>
    <numFmt numFmtId="178" formatCode="#,###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68" fontId="8" fillId="0" borderId="2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horizontal="justify" vertical="top"/>
    </xf>
    <xf numFmtId="168" fontId="11" fillId="0" borderId="5" xfId="0" applyNumberFormat="1" applyFont="1" applyFill="1" applyBorder="1" applyAlignment="1">
      <alignment horizontal="right" vertical="top"/>
    </xf>
    <xf numFmtId="168" fontId="11" fillId="0" borderId="5" xfId="0" applyNumberFormat="1" applyFont="1" applyFill="1" applyBorder="1" applyAlignment="1">
      <alignment horizontal="right" vertical="top" wrapText="1"/>
    </xf>
    <xf numFmtId="168" fontId="11" fillId="0" borderId="6" xfId="0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49" fontId="13" fillId="0" borderId="7" xfId="0" applyNumberFormat="1" applyFont="1" applyBorder="1" applyAlignment="1">
      <alignment horizontal="justify" vertical="top" wrapText="1"/>
    </xf>
    <xf numFmtId="1" fontId="13" fillId="0" borderId="8" xfId="0" applyNumberFormat="1" applyFont="1" applyBorder="1" applyAlignment="1">
      <alignment horizontal="justify" vertical="top"/>
    </xf>
    <xf numFmtId="168" fontId="13" fillId="0" borderId="8" xfId="0" applyNumberFormat="1" applyFont="1" applyFill="1" applyBorder="1" applyAlignment="1">
      <alignment horizontal="right" vertical="top"/>
    </xf>
    <xf numFmtId="168" fontId="13" fillId="0" borderId="8" xfId="0" applyNumberFormat="1" applyFont="1" applyFill="1" applyBorder="1" applyAlignment="1">
      <alignment horizontal="right" vertical="top" wrapText="1"/>
    </xf>
    <xf numFmtId="168" fontId="13" fillId="0" borderId="9" xfId="0" applyNumberFormat="1" applyFont="1" applyFill="1" applyBorder="1" applyAlignment="1">
      <alignment horizontal="right" vertical="top"/>
    </xf>
    <xf numFmtId="1" fontId="11" fillId="0" borderId="7" xfId="0" applyNumberFormat="1" applyFont="1" applyBorder="1" applyAlignment="1">
      <alignment horizontal="justify" vertical="top"/>
    </xf>
    <xf numFmtId="1" fontId="11" fillId="0" borderId="8" xfId="0" applyNumberFormat="1" applyFont="1" applyBorder="1" applyAlignment="1">
      <alignment horizontal="justify" vertical="top"/>
    </xf>
    <xf numFmtId="168" fontId="11" fillId="0" borderId="8" xfId="0" applyNumberFormat="1" applyFont="1" applyFill="1" applyBorder="1" applyAlignment="1">
      <alignment horizontal="right" vertical="top" wrapText="1"/>
    </xf>
    <xf numFmtId="168" fontId="11" fillId="0" borderId="8" xfId="0" applyNumberFormat="1" applyFont="1" applyFill="1" applyBorder="1" applyAlignment="1">
      <alignment horizontal="right" vertical="top"/>
    </xf>
    <xf numFmtId="168" fontId="11" fillId="0" borderId="9" xfId="0" applyNumberFormat="1" applyFont="1" applyFill="1" applyBorder="1" applyAlignment="1">
      <alignment horizontal="right" vertical="top"/>
    </xf>
    <xf numFmtId="1" fontId="13" fillId="0" borderId="7" xfId="0" applyNumberFormat="1" applyFont="1" applyBorder="1" applyAlignment="1">
      <alignment horizontal="justify" vertical="top"/>
    </xf>
    <xf numFmtId="1" fontId="13" fillId="0" borderId="8" xfId="0" applyNumberFormat="1" applyFont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justify" vertical="top"/>
    </xf>
    <xf numFmtId="1" fontId="13" fillId="0" borderId="8" xfId="0" applyNumberFormat="1" applyFont="1" applyFill="1" applyBorder="1" applyAlignment="1">
      <alignment horizontal="justify" vertical="top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0" borderId="8" xfId="0" applyFont="1" applyBorder="1" applyAlignment="1">
      <alignment wrapText="1"/>
    </xf>
    <xf numFmtId="1" fontId="11" fillId="0" borderId="7" xfId="0" applyNumberFormat="1" applyFont="1" applyBorder="1" applyAlignment="1">
      <alignment horizontal="justify" vertical="top"/>
    </xf>
    <xf numFmtId="1" fontId="11" fillId="0" borderId="8" xfId="0" applyNumberFormat="1" applyFont="1" applyBorder="1" applyAlignment="1">
      <alignment horizontal="justify" vertical="top"/>
    </xf>
    <xf numFmtId="168" fontId="11" fillId="0" borderId="8" xfId="0" applyNumberFormat="1" applyFont="1" applyFill="1" applyBorder="1" applyAlignment="1">
      <alignment horizontal="right" vertical="top"/>
    </xf>
    <xf numFmtId="168" fontId="11" fillId="0" borderId="8" xfId="0" applyNumberFormat="1" applyFont="1" applyFill="1" applyBorder="1" applyAlignment="1">
      <alignment horizontal="right" vertical="top" wrapText="1"/>
    </xf>
    <xf numFmtId="168" fontId="13" fillId="0" borderId="9" xfId="0" applyNumberFormat="1" applyFont="1" applyFill="1" applyBorder="1" applyAlignment="1">
      <alignment horizontal="right" vertical="top"/>
    </xf>
    <xf numFmtId="1" fontId="13" fillId="0" borderId="10" xfId="0" applyNumberFormat="1" applyFont="1" applyBorder="1" applyAlignment="1">
      <alignment horizontal="justify" vertical="top"/>
    </xf>
    <xf numFmtId="1" fontId="13" fillId="0" borderId="11" xfId="0" applyNumberFormat="1" applyFont="1" applyBorder="1" applyAlignment="1">
      <alignment horizontal="justify" vertical="top"/>
    </xf>
    <xf numFmtId="168" fontId="13" fillId="0" borderId="11" xfId="0" applyNumberFormat="1" applyFont="1" applyFill="1" applyBorder="1" applyAlignment="1">
      <alignment horizontal="right" vertical="top"/>
    </xf>
    <xf numFmtId="168" fontId="13" fillId="0" borderId="11" xfId="0" applyNumberFormat="1" applyFont="1" applyFill="1" applyBorder="1" applyAlignment="1">
      <alignment horizontal="right" vertical="top" wrapText="1"/>
    </xf>
    <xf numFmtId="168" fontId="11" fillId="0" borderId="11" xfId="0" applyNumberFormat="1" applyFont="1" applyFill="1" applyBorder="1" applyAlignment="1">
      <alignment horizontal="right" vertical="top"/>
    </xf>
    <xf numFmtId="168" fontId="13" fillId="0" borderId="12" xfId="0" applyNumberFormat="1" applyFont="1" applyFill="1" applyBorder="1" applyAlignment="1">
      <alignment horizontal="right" vertical="top"/>
    </xf>
    <xf numFmtId="1" fontId="11" fillId="0" borderId="1" xfId="0" applyNumberFormat="1" applyFont="1" applyBorder="1" applyAlignment="1">
      <alignment horizontal="justify" vertical="top"/>
    </xf>
    <xf numFmtId="1" fontId="11" fillId="0" borderId="2" xfId="0" applyNumberFormat="1" applyFont="1" applyBorder="1" applyAlignment="1">
      <alignment horizontal="justify" vertical="top"/>
    </xf>
    <xf numFmtId="168" fontId="11" fillId="0" borderId="2" xfId="0" applyNumberFormat="1" applyFont="1" applyBorder="1" applyAlignment="1">
      <alignment horizontal="right" vertical="top" wrapText="1"/>
    </xf>
    <xf numFmtId="168" fontId="11" fillId="0" borderId="2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SheetLayoutView="100" workbookViewId="0" topLeftCell="A25">
      <selection activeCell="M31" sqref="M31"/>
    </sheetView>
  </sheetViews>
  <sheetFormatPr defaultColWidth="9.00390625" defaultRowHeight="12.75"/>
  <cols>
    <col min="1" max="1" width="5.00390625" style="1" customWidth="1"/>
    <col min="2" max="2" width="30.25390625" style="1" customWidth="1"/>
    <col min="3" max="3" width="7.625" style="2" customWidth="1"/>
    <col min="4" max="4" width="7.25390625" style="2" customWidth="1"/>
    <col min="5" max="5" width="7.625" style="2" customWidth="1"/>
    <col min="6" max="6" width="7.75390625" style="2" customWidth="1"/>
    <col min="7" max="7" width="7.25390625" style="2" customWidth="1"/>
    <col min="8" max="8" width="5.125" style="2" customWidth="1"/>
    <col min="9" max="9" width="4.75390625" style="2" customWidth="1"/>
    <col min="10" max="10" width="7.25390625" style="2" customWidth="1"/>
    <col min="11" max="11" width="6.75390625" style="2" customWidth="1"/>
    <col min="12" max="12" width="7.25390625" style="2" customWidth="1"/>
  </cols>
  <sheetData>
    <row r="1" ht="12.75">
      <c r="L1" s="3" t="s">
        <v>0</v>
      </c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3" customFormat="1" ht="57.75" customHeight="1" thickBot="1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  <c r="J7" s="10" t="s">
        <v>13</v>
      </c>
      <c r="K7" s="10" t="s">
        <v>14</v>
      </c>
      <c r="L7" s="12" t="s">
        <v>15</v>
      </c>
    </row>
    <row r="8" spans="1:12" s="19" customFormat="1" ht="36">
      <c r="A8" s="14" t="s">
        <v>16</v>
      </c>
      <c r="B8" s="15" t="s">
        <v>17</v>
      </c>
      <c r="C8" s="16" t="s">
        <v>18</v>
      </c>
      <c r="D8" s="17" t="s">
        <v>19</v>
      </c>
      <c r="E8" s="16" t="s">
        <v>20</v>
      </c>
      <c r="F8" s="16">
        <f aca="true" t="shared" si="0" ref="F8:F39">E8-C8</f>
        <v>-63</v>
      </c>
      <c r="G8" s="16">
        <f aca="true" t="shared" si="1" ref="G8:G50">E8-D8</f>
        <v>-198</v>
      </c>
      <c r="H8" s="16">
        <f aca="true" t="shared" si="2" ref="H8:H50">E8/D8*100</f>
        <v>97.61818837964634</v>
      </c>
      <c r="I8" s="16">
        <f aca="true" t="shared" si="3" ref="I8:I50">E8/E$56*100</f>
        <v>6.059814061158198</v>
      </c>
      <c r="J8" s="16">
        <v>6948</v>
      </c>
      <c r="K8" s="16">
        <f aca="true" t="shared" si="4" ref="K8:K50">E8-J8</f>
        <v>1167</v>
      </c>
      <c r="L8" s="18">
        <f aca="true" t="shared" si="5" ref="L8:L24">E8/J8*100</f>
        <v>116.79620034542314</v>
      </c>
    </row>
    <row r="9" spans="1:12" s="13" customFormat="1" ht="24">
      <c r="A9" s="20" t="s">
        <v>21</v>
      </c>
      <c r="B9" s="21" t="s">
        <v>22</v>
      </c>
      <c r="C9" s="22" t="s">
        <v>18</v>
      </c>
      <c r="D9" s="23" t="s">
        <v>19</v>
      </c>
      <c r="E9" s="22">
        <v>8115</v>
      </c>
      <c r="F9" s="22">
        <f t="shared" si="0"/>
        <v>-63</v>
      </c>
      <c r="G9" s="22">
        <f t="shared" si="1"/>
        <v>-198</v>
      </c>
      <c r="H9" s="22">
        <f t="shared" si="2"/>
        <v>97.61818837964634</v>
      </c>
      <c r="I9" s="22">
        <f t="shared" si="3"/>
        <v>6.059814061158198</v>
      </c>
      <c r="J9" s="22">
        <v>6948</v>
      </c>
      <c r="K9" s="22">
        <f t="shared" si="4"/>
        <v>1167</v>
      </c>
      <c r="L9" s="24">
        <f t="shared" si="5"/>
        <v>116.79620034542314</v>
      </c>
    </row>
    <row r="10" spans="1:12" s="19" customFormat="1" ht="24.75" customHeight="1">
      <c r="A10" s="25" t="s">
        <v>23</v>
      </c>
      <c r="B10" s="26" t="s">
        <v>24</v>
      </c>
      <c r="C10" s="27">
        <f>C11+C12</f>
        <v>3937</v>
      </c>
      <c r="D10" s="27">
        <f>D11+D12</f>
        <v>9659</v>
      </c>
      <c r="E10" s="28" t="s">
        <v>25</v>
      </c>
      <c r="F10" s="28">
        <f t="shared" si="0"/>
        <v>5336</v>
      </c>
      <c r="G10" s="28">
        <f t="shared" si="1"/>
        <v>-386</v>
      </c>
      <c r="H10" s="28">
        <f t="shared" si="2"/>
        <v>96.00372709390206</v>
      </c>
      <c r="I10" s="28">
        <f t="shared" si="3"/>
        <v>6.9245416868909375</v>
      </c>
      <c r="J10" s="28">
        <v>15550</v>
      </c>
      <c r="K10" s="28">
        <f t="shared" si="4"/>
        <v>-6277</v>
      </c>
      <c r="L10" s="29">
        <f t="shared" si="5"/>
        <v>59.63344051446945</v>
      </c>
    </row>
    <row r="11" spans="1:12" s="13" customFormat="1" ht="15">
      <c r="A11" s="30" t="s">
        <v>26</v>
      </c>
      <c r="B11" s="21" t="s">
        <v>27</v>
      </c>
      <c r="C11" s="22" t="s">
        <v>28</v>
      </c>
      <c r="D11" s="23" t="s">
        <v>29</v>
      </c>
      <c r="E11" s="22" t="s">
        <v>29</v>
      </c>
      <c r="F11" s="22">
        <f t="shared" si="0"/>
        <v>101</v>
      </c>
      <c r="G11" s="22">
        <f t="shared" si="1"/>
        <v>0</v>
      </c>
      <c r="H11" s="22">
        <f t="shared" si="2"/>
        <v>100</v>
      </c>
      <c r="I11" s="22">
        <f t="shared" si="3"/>
        <v>0.2942164806033678</v>
      </c>
      <c r="J11" s="22">
        <v>1387</v>
      </c>
      <c r="K11" s="22">
        <f t="shared" si="4"/>
        <v>-993</v>
      </c>
      <c r="L11" s="24">
        <f t="shared" si="5"/>
        <v>28.406633020908433</v>
      </c>
    </row>
    <row r="12" spans="1:12" s="13" customFormat="1" ht="15">
      <c r="A12" s="30" t="s">
        <v>30</v>
      </c>
      <c r="B12" s="21" t="s">
        <v>31</v>
      </c>
      <c r="C12" s="22" t="s">
        <v>32</v>
      </c>
      <c r="D12" s="23" t="s">
        <v>33</v>
      </c>
      <c r="E12" s="22" t="s">
        <v>34</v>
      </c>
      <c r="F12" s="22">
        <f t="shared" si="0"/>
        <v>5235</v>
      </c>
      <c r="G12" s="22">
        <f t="shared" si="1"/>
        <v>-386</v>
      </c>
      <c r="H12" s="22">
        <f t="shared" si="2"/>
        <v>95.8337830545062</v>
      </c>
      <c r="I12" s="22">
        <f t="shared" si="3"/>
        <v>6.630325206287571</v>
      </c>
      <c r="J12" s="22">
        <v>14163</v>
      </c>
      <c r="K12" s="22">
        <f t="shared" si="4"/>
        <v>-5284</v>
      </c>
      <c r="L12" s="24">
        <f t="shared" si="5"/>
        <v>62.69152015815859</v>
      </c>
    </row>
    <row r="13" spans="1:12" s="19" customFormat="1" ht="24">
      <c r="A13" s="25" t="s">
        <v>35</v>
      </c>
      <c r="B13" s="26" t="s">
        <v>36</v>
      </c>
      <c r="C13" s="28">
        <f>C14+C15+C16</f>
        <v>4208</v>
      </c>
      <c r="D13" s="27">
        <f>D14+D15+D16</f>
        <v>6912</v>
      </c>
      <c r="E13" s="28" t="s">
        <v>37</v>
      </c>
      <c r="F13" s="28">
        <f t="shared" si="0"/>
        <v>1823</v>
      </c>
      <c r="G13" s="28">
        <f t="shared" si="1"/>
        <v>-881</v>
      </c>
      <c r="H13" s="28">
        <f t="shared" si="2"/>
        <v>87.25405092592592</v>
      </c>
      <c r="I13" s="28">
        <f t="shared" si="3"/>
        <v>4.503603031773887</v>
      </c>
      <c r="J13" s="28">
        <v>745</v>
      </c>
      <c r="K13" s="28">
        <f t="shared" si="4"/>
        <v>5286</v>
      </c>
      <c r="L13" s="29">
        <f t="shared" si="5"/>
        <v>809.5302013422819</v>
      </c>
    </row>
    <row r="14" spans="1:12" s="13" customFormat="1" ht="13.5" customHeight="1">
      <c r="A14" s="30" t="s">
        <v>38</v>
      </c>
      <c r="B14" s="21" t="s">
        <v>39</v>
      </c>
      <c r="C14" s="22">
        <v>2994</v>
      </c>
      <c r="D14" s="23">
        <v>2511</v>
      </c>
      <c r="E14" s="22" t="s">
        <v>40</v>
      </c>
      <c r="F14" s="22">
        <f t="shared" si="0"/>
        <v>-483</v>
      </c>
      <c r="G14" s="22">
        <f t="shared" si="1"/>
        <v>0</v>
      </c>
      <c r="H14" s="22">
        <f t="shared" si="2"/>
        <v>100</v>
      </c>
      <c r="I14" s="22">
        <f t="shared" si="3"/>
        <v>1.8750700070940522</v>
      </c>
      <c r="J14" s="22">
        <v>281</v>
      </c>
      <c r="K14" s="22">
        <f t="shared" si="4"/>
        <v>2230</v>
      </c>
      <c r="L14" s="24">
        <f t="shared" si="5"/>
        <v>893.5943060498222</v>
      </c>
    </row>
    <row r="15" spans="1:12" s="13" customFormat="1" ht="15">
      <c r="A15" s="30" t="s">
        <v>41</v>
      </c>
      <c r="B15" s="21" t="s">
        <v>42</v>
      </c>
      <c r="C15" s="22">
        <v>1027</v>
      </c>
      <c r="D15" s="23" t="s">
        <v>43</v>
      </c>
      <c r="E15" s="22" t="s">
        <v>44</v>
      </c>
      <c r="F15" s="22">
        <f t="shared" si="0"/>
        <v>-835</v>
      </c>
      <c r="G15" s="22">
        <f t="shared" si="1"/>
        <v>-881</v>
      </c>
      <c r="H15" s="22">
        <f t="shared" si="2"/>
        <v>17.893755824790308</v>
      </c>
      <c r="I15" s="22">
        <f t="shared" si="3"/>
        <v>0.14337452861890004</v>
      </c>
      <c r="J15" s="22">
        <v>321</v>
      </c>
      <c r="K15" s="22">
        <f t="shared" si="4"/>
        <v>-129</v>
      </c>
      <c r="L15" s="24">
        <f t="shared" si="5"/>
        <v>59.813084112149525</v>
      </c>
    </row>
    <row r="16" spans="1:12" s="13" customFormat="1" ht="24">
      <c r="A16" s="30" t="s">
        <v>45</v>
      </c>
      <c r="B16" s="21" t="s">
        <v>46</v>
      </c>
      <c r="C16" s="22">
        <v>187</v>
      </c>
      <c r="D16" s="23" t="s">
        <v>47</v>
      </c>
      <c r="E16" s="22" t="s">
        <v>47</v>
      </c>
      <c r="F16" s="22">
        <f t="shared" si="0"/>
        <v>3141</v>
      </c>
      <c r="G16" s="22">
        <f t="shared" si="1"/>
        <v>0</v>
      </c>
      <c r="H16" s="22">
        <f t="shared" si="2"/>
        <v>100</v>
      </c>
      <c r="I16" s="22">
        <f t="shared" si="3"/>
        <v>2.4851584960609343</v>
      </c>
      <c r="J16" s="22">
        <v>143</v>
      </c>
      <c r="K16" s="22">
        <f t="shared" si="4"/>
        <v>3185</v>
      </c>
      <c r="L16" s="24">
        <f t="shared" si="5"/>
        <v>2327.2727272727275</v>
      </c>
    </row>
    <row r="17" spans="1:12" s="19" customFormat="1" ht="60">
      <c r="A17" s="25" t="s">
        <v>48</v>
      </c>
      <c r="B17" s="26" t="s">
        <v>49</v>
      </c>
      <c r="C17" s="28" t="s">
        <v>50</v>
      </c>
      <c r="D17" s="27" t="s">
        <v>51</v>
      </c>
      <c r="E17" s="28" t="s">
        <v>52</v>
      </c>
      <c r="F17" s="28">
        <f t="shared" si="0"/>
        <v>-202</v>
      </c>
      <c r="G17" s="28">
        <f t="shared" si="1"/>
        <v>-175</v>
      </c>
      <c r="H17" s="28">
        <f t="shared" si="2"/>
        <v>33.9622641509434</v>
      </c>
      <c r="I17" s="28">
        <f t="shared" si="3"/>
        <v>0.0672068102901094</v>
      </c>
      <c r="J17" s="28">
        <v>422</v>
      </c>
      <c r="K17" s="28">
        <f t="shared" si="4"/>
        <v>-332</v>
      </c>
      <c r="L17" s="29">
        <f t="shared" si="5"/>
        <v>21.32701421800948</v>
      </c>
    </row>
    <row r="18" spans="1:12" s="13" customFormat="1" ht="36">
      <c r="A18" s="30" t="s">
        <v>53</v>
      </c>
      <c r="B18" s="21" t="s">
        <v>54</v>
      </c>
      <c r="C18" s="22">
        <v>292</v>
      </c>
      <c r="D18" s="23" t="s">
        <v>51</v>
      </c>
      <c r="E18" s="22" t="s">
        <v>52</v>
      </c>
      <c r="F18" s="22">
        <f t="shared" si="0"/>
        <v>-202</v>
      </c>
      <c r="G18" s="22">
        <f t="shared" si="1"/>
        <v>-175</v>
      </c>
      <c r="H18" s="22">
        <f t="shared" si="2"/>
        <v>33.9622641509434</v>
      </c>
      <c r="I18" s="22">
        <f t="shared" si="3"/>
        <v>0.0672068102901094</v>
      </c>
      <c r="J18" s="22">
        <v>422</v>
      </c>
      <c r="K18" s="22">
        <f t="shared" si="4"/>
        <v>-332</v>
      </c>
      <c r="L18" s="24">
        <f t="shared" si="5"/>
        <v>21.32701421800948</v>
      </c>
    </row>
    <row r="19" spans="1:12" s="19" customFormat="1" ht="24">
      <c r="A19" s="25" t="s">
        <v>55</v>
      </c>
      <c r="B19" s="26" t="s">
        <v>56</v>
      </c>
      <c r="C19" s="28" t="s">
        <v>57</v>
      </c>
      <c r="D19" s="27" t="s">
        <v>57</v>
      </c>
      <c r="E19" s="28" t="s">
        <v>58</v>
      </c>
      <c r="F19" s="28">
        <f t="shared" si="0"/>
        <v>-1</v>
      </c>
      <c r="G19" s="28">
        <f t="shared" si="1"/>
        <v>-1</v>
      </c>
      <c r="H19" s="28">
        <f t="shared" si="2"/>
        <v>98.82352941176471</v>
      </c>
      <c r="I19" s="28">
        <f t="shared" si="3"/>
        <v>0.06272635627076877</v>
      </c>
      <c r="J19" s="28">
        <v>85</v>
      </c>
      <c r="K19" s="28">
        <f t="shared" si="4"/>
        <v>-1</v>
      </c>
      <c r="L19" s="29">
        <f t="shared" si="5"/>
        <v>98.82352941176471</v>
      </c>
    </row>
    <row r="20" spans="1:12" s="13" customFormat="1" ht="15">
      <c r="A20" s="30" t="s">
        <v>59</v>
      </c>
      <c r="B20" s="21" t="s">
        <v>60</v>
      </c>
      <c r="C20" s="22">
        <v>85</v>
      </c>
      <c r="D20" s="23" t="s">
        <v>57</v>
      </c>
      <c r="E20" s="22" t="s">
        <v>58</v>
      </c>
      <c r="F20" s="22">
        <f t="shared" si="0"/>
        <v>-1</v>
      </c>
      <c r="G20" s="22">
        <f t="shared" si="1"/>
        <v>-1</v>
      </c>
      <c r="H20" s="22">
        <f t="shared" si="2"/>
        <v>98.82352941176471</v>
      </c>
      <c r="I20" s="22">
        <f t="shared" si="3"/>
        <v>0.06272635627076877</v>
      </c>
      <c r="J20" s="22">
        <v>85</v>
      </c>
      <c r="K20" s="22">
        <f t="shared" si="4"/>
        <v>-1</v>
      </c>
      <c r="L20" s="24">
        <f t="shared" si="5"/>
        <v>98.82352941176471</v>
      </c>
    </row>
    <row r="21" spans="1:12" s="19" customFormat="1" ht="24.75" customHeight="1">
      <c r="A21" s="25" t="s">
        <v>61</v>
      </c>
      <c r="B21" s="26" t="s">
        <v>62</v>
      </c>
      <c r="C21" s="28" t="s">
        <v>63</v>
      </c>
      <c r="D21" s="27">
        <f>D22+D23+D24</f>
        <v>9511</v>
      </c>
      <c r="E21" s="27">
        <f>E22+E23+E24</f>
        <v>9127</v>
      </c>
      <c r="F21" s="28">
        <f t="shared" si="0"/>
        <v>-602</v>
      </c>
      <c r="G21" s="28">
        <f t="shared" si="1"/>
        <v>-384</v>
      </c>
      <c r="H21" s="28">
        <f t="shared" si="2"/>
        <v>95.96256965618757</v>
      </c>
      <c r="I21" s="28">
        <f t="shared" si="3"/>
        <v>6.815517305753651</v>
      </c>
      <c r="J21" s="28">
        <v>7388</v>
      </c>
      <c r="K21" s="28">
        <f t="shared" si="4"/>
        <v>1739</v>
      </c>
      <c r="L21" s="29">
        <f t="shared" si="5"/>
        <v>123.53817000541419</v>
      </c>
    </row>
    <row r="22" spans="1:12" s="13" customFormat="1" ht="15">
      <c r="A22" s="30" t="s">
        <v>64</v>
      </c>
      <c r="B22" s="21" t="s">
        <v>65</v>
      </c>
      <c r="C22" s="22">
        <v>5849</v>
      </c>
      <c r="D22" s="23" t="s">
        <v>66</v>
      </c>
      <c r="E22" s="22" t="s">
        <v>67</v>
      </c>
      <c r="F22" s="22">
        <f t="shared" si="0"/>
        <v>-247</v>
      </c>
      <c r="G22" s="22">
        <f t="shared" si="1"/>
        <v>-1</v>
      </c>
      <c r="H22" s="22">
        <f t="shared" si="2"/>
        <v>99.98215241834731</v>
      </c>
      <c r="I22" s="22">
        <f t="shared" si="3"/>
        <v>4.183250569391031</v>
      </c>
      <c r="J22" s="22">
        <v>3884</v>
      </c>
      <c r="K22" s="22">
        <f t="shared" si="4"/>
        <v>1718</v>
      </c>
      <c r="L22" s="24">
        <f t="shared" si="5"/>
        <v>144.23274974253346</v>
      </c>
    </row>
    <row r="23" spans="1:12" s="13" customFormat="1" ht="15">
      <c r="A23" s="30" t="s">
        <v>68</v>
      </c>
      <c r="B23" s="21" t="s">
        <v>69</v>
      </c>
      <c r="C23" s="22">
        <v>3730</v>
      </c>
      <c r="D23" s="23" t="s">
        <v>70</v>
      </c>
      <c r="E23" s="22" t="s">
        <v>71</v>
      </c>
      <c r="F23" s="22">
        <f t="shared" si="0"/>
        <v>-447</v>
      </c>
      <c r="G23" s="22">
        <f t="shared" si="1"/>
        <v>-383</v>
      </c>
      <c r="H23" s="22">
        <f t="shared" si="2"/>
        <v>89.55264593562467</v>
      </c>
      <c r="I23" s="22">
        <f t="shared" si="3"/>
        <v>2.451555090915879</v>
      </c>
      <c r="J23" s="22">
        <v>3368</v>
      </c>
      <c r="K23" s="22">
        <f t="shared" si="4"/>
        <v>-85</v>
      </c>
      <c r="L23" s="24">
        <f t="shared" si="5"/>
        <v>97.47624703087887</v>
      </c>
    </row>
    <row r="24" spans="1:12" s="13" customFormat="1" ht="24">
      <c r="A24" s="30" t="s">
        <v>72</v>
      </c>
      <c r="B24" s="21" t="s">
        <v>73</v>
      </c>
      <c r="C24" s="22">
        <v>150</v>
      </c>
      <c r="D24" s="23">
        <v>242</v>
      </c>
      <c r="E24" s="22">
        <v>242</v>
      </c>
      <c r="F24" s="22">
        <f t="shared" si="0"/>
        <v>92</v>
      </c>
      <c r="G24" s="22">
        <f t="shared" si="1"/>
        <v>0</v>
      </c>
      <c r="H24" s="22">
        <f t="shared" si="2"/>
        <v>100</v>
      </c>
      <c r="I24" s="22">
        <f t="shared" si="3"/>
        <v>0.1807116454467386</v>
      </c>
      <c r="J24" s="22">
        <v>136</v>
      </c>
      <c r="K24" s="22">
        <f t="shared" si="4"/>
        <v>106</v>
      </c>
      <c r="L24" s="24">
        <f t="shared" si="5"/>
        <v>177.94117647058823</v>
      </c>
    </row>
    <row r="25" spans="1:12" s="19" customFormat="1" ht="51" customHeight="1">
      <c r="A25" s="25" t="s">
        <v>74</v>
      </c>
      <c r="B25" s="26" t="s">
        <v>75</v>
      </c>
      <c r="C25" s="28"/>
      <c r="D25" s="27" t="s">
        <v>76</v>
      </c>
      <c r="E25" s="28" t="s">
        <v>77</v>
      </c>
      <c r="F25" s="28">
        <f t="shared" si="0"/>
        <v>30</v>
      </c>
      <c r="G25" s="28">
        <f t="shared" si="1"/>
        <v>-13</v>
      </c>
      <c r="H25" s="28">
        <f t="shared" si="2"/>
        <v>69.76744186046511</v>
      </c>
      <c r="I25" s="28">
        <f t="shared" si="3"/>
        <v>0.022402270096703134</v>
      </c>
      <c r="J25" s="28"/>
      <c r="K25" s="28">
        <f t="shared" si="4"/>
        <v>30</v>
      </c>
      <c r="L25" s="29"/>
    </row>
    <row r="26" spans="1:12" s="13" customFormat="1" ht="24" customHeight="1">
      <c r="A26" s="30">
        <v>1304</v>
      </c>
      <c r="B26" s="31" t="s">
        <v>78</v>
      </c>
      <c r="C26" s="22"/>
      <c r="D26" s="23" t="s">
        <v>76</v>
      </c>
      <c r="E26" s="22" t="s">
        <v>77</v>
      </c>
      <c r="F26" s="22">
        <f t="shared" si="0"/>
        <v>30</v>
      </c>
      <c r="G26" s="22">
        <f t="shared" si="1"/>
        <v>-13</v>
      </c>
      <c r="H26" s="22">
        <f t="shared" si="2"/>
        <v>69.76744186046511</v>
      </c>
      <c r="I26" s="22">
        <f t="shared" si="3"/>
        <v>0.022402270096703134</v>
      </c>
      <c r="J26" s="22"/>
      <c r="K26" s="22">
        <f t="shared" si="4"/>
        <v>30</v>
      </c>
      <c r="L26" s="24"/>
    </row>
    <row r="27" spans="1:12" s="19" customFormat="1" ht="14.25">
      <c r="A27" s="25" t="s">
        <v>79</v>
      </c>
      <c r="B27" s="26" t="s">
        <v>80</v>
      </c>
      <c r="C27" s="28" t="s">
        <v>81</v>
      </c>
      <c r="D27" s="27">
        <f>D28+D29+D30</f>
        <v>53116</v>
      </c>
      <c r="E27" s="27">
        <f>E28+E29+E30</f>
        <v>48155</v>
      </c>
      <c r="F27" s="28">
        <f t="shared" si="0"/>
        <v>-4855</v>
      </c>
      <c r="G27" s="28">
        <f t="shared" si="1"/>
        <v>-4961</v>
      </c>
      <c r="H27" s="28">
        <f t="shared" si="2"/>
        <v>90.66006476391294</v>
      </c>
      <c r="I27" s="28">
        <f t="shared" si="3"/>
        <v>35.95937721689131</v>
      </c>
      <c r="J27" s="28">
        <v>43475</v>
      </c>
      <c r="K27" s="28">
        <f t="shared" si="4"/>
        <v>4680</v>
      </c>
      <c r="L27" s="29">
        <f aca="true" t="shared" si="6" ref="L27:L40">E27/J27*100</f>
        <v>110.76480736055203</v>
      </c>
    </row>
    <row r="28" spans="1:12" s="13" customFormat="1" ht="15">
      <c r="A28" s="30" t="s">
        <v>82</v>
      </c>
      <c r="B28" s="21" t="s">
        <v>83</v>
      </c>
      <c r="C28" s="22">
        <v>10678</v>
      </c>
      <c r="D28" s="23" t="s">
        <v>84</v>
      </c>
      <c r="E28" s="22" t="s">
        <v>85</v>
      </c>
      <c r="F28" s="22">
        <f t="shared" si="0"/>
        <v>-604</v>
      </c>
      <c r="G28" s="22">
        <f t="shared" si="1"/>
        <v>-703</v>
      </c>
      <c r="H28" s="22">
        <f t="shared" si="2"/>
        <v>93.47684884476199</v>
      </c>
      <c r="I28" s="22">
        <f t="shared" si="3"/>
        <v>7.522682298472912</v>
      </c>
      <c r="J28" s="22">
        <v>8175</v>
      </c>
      <c r="K28" s="22">
        <f t="shared" si="4"/>
        <v>1899</v>
      </c>
      <c r="L28" s="24">
        <f t="shared" si="6"/>
        <v>123.22935779816513</v>
      </c>
    </row>
    <row r="29" spans="1:12" s="13" customFormat="1" ht="15">
      <c r="A29" s="30" t="s">
        <v>86</v>
      </c>
      <c r="B29" s="21" t="s">
        <v>87</v>
      </c>
      <c r="C29" s="22">
        <v>35394</v>
      </c>
      <c r="D29" s="23" t="s">
        <v>88</v>
      </c>
      <c r="E29" s="22" t="s">
        <v>89</v>
      </c>
      <c r="F29" s="22">
        <f t="shared" si="0"/>
        <v>-2672</v>
      </c>
      <c r="G29" s="22">
        <f t="shared" si="1"/>
        <v>-2817</v>
      </c>
      <c r="H29" s="22">
        <f t="shared" si="2"/>
        <v>92.07349672191114</v>
      </c>
      <c r="I29" s="22">
        <f t="shared" si="3"/>
        <v>24.434902736810663</v>
      </c>
      <c r="J29" s="22">
        <v>33256</v>
      </c>
      <c r="K29" s="22">
        <f t="shared" si="4"/>
        <v>-534</v>
      </c>
      <c r="L29" s="24">
        <f t="shared" si="6"/>
        <v>98.39427471734425</v>
      </c>
    </row>
    <row r="30" spans="1:12" s="13" customFormat="1" ht="12" customHeight="1">
      <c r="A30" s="30" t="s">
        <v>90</v>
      </c>
      <c r="B30" s="21" t="s">
        <v>91</v>
      </c>
      <c r="C30" s="22">
        <v>6938</v>
      </c>
      <c r="D30" s="23">
        <v>6800</v>
      </c>
      <c r="E30" s="22">
        <v>5359</v>
      </c>
      <c r="F30" s="22">
        <f t="shared" si="0"/>
        <v>-1579</v>
      </c>
      <c r="G30" s="22">
        <f t="shared" si="1"/>
        <v>-1441</v>
      </c>
      <c r="H30" s="22">
        <f t="shared" si="2"/>
        <v>78.80882352941177</v>
      </c>
      <c r="I30" s="22">
        <f t="shared" si="3"/>
        <v>4.001792181607736</v>
      </c>
      <c r="J30" s="22">
        <v>2044</v>
      </c>
      <c r="K30" s="22">
        <f t="shared" si="4"/>
        <v>3315</v>
      </c>
      <c r="L30" s="24">
        <f t="shared" si="6"/>
        <v>262.1819960861057</v>
      </c>
    </row>
    <row r="31" spans="1:12" s="19" customFormat="1" ht="24">
      <c r="A31" s="25" t="s">
        <v>92</v>
      </c>
      <c r="B31" s="26" t="s">
        <v>93</v>
      </c>
      <c r="C31" s="28" t="s">
        <v>94</v>
      </c>
      <c r="D31" s="27" t="s">
        <v>95</v>
      </c>
      <c r="E31" s="28" t="s">
        <v>96</v>
      </c>
      <c r="F31" s="28">
        <f t="shared" si="0"/>
        <v>-1360</v>
      </c>
      <c r="G31" s="28">
        <f t="shared" si="1"/>
        <v>-557</v>
      </c>
      <c r="H31" s="28">
        <f t="shared" si="2"/>
        <v>91.28052598622418</v>
      </c>
      <c r="I31" s="28">
        <f t="shared" si="3"/>
        <v>4.354254564462532</v>
      </c>
      <c r="J31" s="28">
        <v>4665</v>
      </c>
      <c r="K31" s="28">
        <f t="shared" si="4"/>
        <v>1166</v>
      </c>
      <c r="L31" s="29">
        <f t="shared" si="6"/>
        <v>124.99464094319399</v>
      </c>
    </row>
    <row r="32" spans="1:12" s="13" customFormat="1" ht="15">
      <c r="A32" s="30" t="s">
        <v>97</v>
      </c>
      <c r="B32" s="21" t="s">
        <v>98</v>
      </c>
      <c r="C32" s="22">
        <v>6526</v>
      </c>
      <c r="D32" s="23" t="s">
        <v>99</v>
      </c>
      <c r="E32" s="22" t="s">
        <v>100</v>
      </c>
      <c r="F32" s="22">
        <f t="shared" si="0"/>
        <v>-1036</v>
      </c>
      <c r="G32" s="22">
        <f t="shared" si="1"/>
        <v>-364</v>
      </c>
      <c r="H32" s="22">
        <f t="shared" si="2"/>
        <v>93.78202938161941</v>
      </c>
      <c r="I32" s="22">
        <f t="shared" si="3"/>
        <v>4.099615427696674</v>
      </c>
      <c r="J32" s="22">
        <v>4535</v>
      </c>
      <c r="K32" s="22">
        <f t="shared" si="4"/>
        <v>955</v>
      </c>
      <c r="L32" s="24">
        <f t="shared" si="6"/>
        <v>121.05843439911797</v>
      </c>
    </row>
    <row r="33" spans="1:12" s="13" customFormat="1" ht="15">
      <c r="A33" s="30" t="s">
        <v>101</v>
      </c>
      <c r="B33" s="21" t="s">
        <v>102</v>
      </c>
      <c r="C33" s="22">
        <v>105</v>
      </c>
      <c r="D33" s="23" t="s">
        <v>103</v>
      </c>
      <c r="E33" s="22" t="s">
        <v>104</v>
      </c>
      <c r="F33" s="22">
        <f t="shared" si="0"/>
        <v>-2</v>
      </c>
      <c r="G33" s="22">
        <f t="shared" si="1"/>
        <v>-2</v>
      </c>
      <c r="H33" s="22">
        <f t="shared" si="2"/>
        <v>98.09523809523809</v>
      </c>
      <c r="I33" s="22">
        <f t="shared" si="3"/>
        <v>0.07691446066534742</v>
      </c>
      <c r="J33" s="22">
        <v>130</v>
      </c>
      <c r="K33" s="22">
        <f t="shared" si="4"/>
        <v>-27</v>
      </c>
      <c r="L33" s="24">
        <f t="shared" si="6"/>
        <v>79.23076923076923</v>
      </c>
    </row>
    <row r="34" spans="1:12" s="13" customFormat="1" ht="24">
      <c r="A34" s="30" t="s">
        <v>105</v>
      </c>
      <c r="B34" s="21" t="s">
        <v>106</v>
      </c>
      <c r="C34" s="22">
        <v>560</v>
      </c>
      <c r="D34" s="23" t="s">
        <v>107</v>
      </c>
      <c r="E34" s="22" t="s">
        <v>108</v>
      </c>
      <c r="F34" s="22">
        <f t="shared" si="0"/>
        <v>-322</v>
      </c>
      <c r="G34" s="22">
        <f t="shared" si="1"/>
        <v>-191</v>
      </c>
      <c r="H34" s="22">
        <f t="shared" si="2"/>
        <v>55.47785547785548</v>
      </c>
      <c r="I34" s="22">
        <f t="shared" si="3"/>
        <v>0.1777246761005115</v>
      </c>
      <c r="J34" s="22"/>
      <c r="K34" s="22">
        <f t="shared" si="4"/>
        <v>238</v>
      </c>
      <c r="L34" s="24" t="e">
        <f t="shared" si="6"/>
        <v>#DIV/0!</v>
      </c>
    </row>
    <row r="35" spans="1:12" s="19" customFormat="1" ht="24">
      <c r="A35" s="25" t="s">
        <v>109</v>
      </c>
      <c r="B35" s="26" t="s">
        <v>110</v>
      </c>
      <c r="C35" s="28" t="s">
        <v>111</v>
      </c>
      <c r="D35" s="27" t="s">
        <v>111</v>
      </c>
      <c r="E35" s="28" t="s">
        <v>112</v>
      </c>
      <c r="F35" s="28">
        <f t="shared" si="0"/>
        <v>-4</v>
      </c>
      <c r="G35" s="28">
        <f t="shared" si="1"/>
        <v>-4</v>
      </c>
      <c r="H35" s="28">
        <f t="shared" si="2"/>
        <v>95.78947368421052</v>
      </c>
      <c r="I35" s="28">
        <f t="shared" si="3"/>
        <v>0.06795355262666616</v>
      </c>
      <c r="J35" s="28">
        <v>96</v>
      </c>
      <c r="K35" s="28">
        <f t="shared" si="4"/>
        <v>-5</v>
      </c>
      <c r="L35" s="29">
        <f t="shared" si="6"/>
        <v>94.79166666666666</v>
      </c>
    </row>
    <row r="36" spans="1:12" s="13" customFormat="1" ht="15">
      <c r="A36" s="30" t="s">
        <v>113</v>
      </c>
      <c r="B36" s="21" t="s">
        <v>114</v>
      </c>
      <c r="C36" s="22">
        <v>30</v>
      </c>
      <c r="D36" s="23" t="s">
        <v>77</v>
      </c>
      <c r="E36" s="22" t="s">
        <v>115</v>
      </c>
      <c r="F36" s="22">
        <f t="shared" si="0"/>
        <v>-4</v>
      </c>
      <c r="G36" s="22">
        <f t="shared" si="1"/>
        <v>-4</v>
      </c>
      <c r="H36" s="22">
        <f t="shared" si="2"/>
        <v>86.66666666666667</v>
      </c>
      <c r="I36" s="22">
        <f t="shared" si="3"/>
        <v>0.01941530075047605</v>
      </c>
      <c r="J36" s="22">
        <v>29</v>
      </c>
      <c r="K36" s="22">
        <f t="shared" si="4"/>
        <v>-3</v>
      </c>
      <c r="L36" s="24">
        <f t="shared" si="6"/>
        <v>89.65517241379311</v>
      </c>
    </row>
    <row r="37" spans="1:12" s="13" customFormat="1" ht="14.25" customHeight="1">
      <c r="A37" s="30" t="s">
        <v>116</v>
      </c>
      <c r="B37" s="21" t="s">
        <v>117</v>
      </c>
      <c r="C37" s="22">
        <v>65</v>
      </c>
      <c r="D37" s="23" t="s">
        <v>118</v>
      </c>
      <c r="E37" s="22" t="s">
        <v>118</v>
      </c>
      <c r="F37" s="22">
        <f t="shared" si="0"/>
        <v>0</v>
      </c>
      <c r="G37" s="22">
        <f t="shared" si="1"/>
        <v>0</v>
      </c>
      <c r="H37" s="22">
        <f t="shared" si="2"/>
        <v>100</v>
      </c>
      <c r="I37" s="22">
        <f t="shared" si="3"/>
        <v>0.04853825187619012</v>
      </c>
      <c r="J37" s="22">
        <v>67</v>
      </c>
      <c r="K37" s="22">
        <f t="shared" si="4"/>
        <v>-2</v>
      </c>
      <c r="L37" s="24">
        <f t="shared" si="6"/>
        <v>97.01492537313433</v>
      </c>
    </row>
    <row r="38" spans="1:12" s="19" customFormat="1" ht="24">
      <c r="A38" s="25" t="s">
        <v>119</v>
      </c>
      <c r="B38" s="26" t="s">
        <v>120</v>
      </c>
      <c r="C38" s="28" t="s">
        <v>121</v>
      </c>
      <c r="D38" s="27" t="s">
        <v>122</v>
      </c>
      <c r="E38" s="27" t="s">
        <v>123</v>
      </c>
      <c r="F38" s="28">
        <f t="shared" si="0"/>
        <v>-1572</v>
      </c>
      <c r="G38" s="28">
        <f t="shared" si="1"/>
        <v>-930</v>
      </c>
      <c r="H38" s="28">
        <f t="shared" si="2"/>
        <v>95.80362783142316</v>
      </c>
      <c r="I38" s="28">
        <f t="shared" si="3"/>
        <v>15.854833289773362</v>
      </c>
      <c r="J38" s="28">
        <v>18416</v>
      </c>
      <c r="K38" s="28">
        <f t="shared" si="4"/>
        <v>2816</v>
      </c>
      <c r="L38" s="29">
        <f t="shared" si="6"/>
        <v>115.29105125977411</v>
      </c>
    </row>
    <row r="39" spans="1:16" s="35" customFormat="1" ht="15">
      <c r="A39" s="32">
        <v>1701</v>
      </c>
      <c r="B39" s="33" t="s">
        <v>124</v>
      </c>
      <c r="C39" s="22">
        <v>16333</v>
      </c>
      <c r="D39" s="23">
        <v>15643</v>
      </c>
      <c r="E39" s="23">
        <v>14715</v>
      </c>
      <c r="F39" s="22">
        <f t="shared" si="0"/>
        <v>-1618</v>
      </c>
      <c r="G39" s="22">
        <f t="shared" si="1"/>
        <v>-928</v>
      </c>
      <c r="H39" s="22">
        <f t="shared" si="2"/>
        <v>94.06763408553347</v>
      </c>
      <c r="I39" s="22">
        <f t="shared" si="3"/>
        <v>10.988313482432886</v>
      </c>
      <c r="J39" s="22">
        <v>11719</v>
      </c>
      <c r="K39" s="22">
        <f t="shared" si="4"/>
        <v>2996</v>
      </c>
      <c r="L39" s="24">
        <f t="shared" si="6"/>
        <v>125.56532127314617</v>
      </c>
      <c r="M39" s="34"/>
      <c r="N39" s="34"/>
      <c r="O39" s="34"/>
      <c r="P39" s="34"/>
    </row>
    <row r="40" spans="1:12" s="13" customFormat="1" ht="15">
      <c r="A40" s="30" t="s">
        <v>125</v>
      </c>
      <c r="B40" s="21" t="s">
        <v>126</v>
      </c>
      <c r="C40" s="22">
        <v>150</v>
      </c>
      <c r="D40" s="23" t="s">
        <v>127</v>
      </c>
      <c r="E40" s="23" t="s">
        <v>128</v>
      </c>
      <c r="F40" s="22">
        <f aca="true" t="shared" si="7" ref="F40:F71">E40-C40</f>
        <v>46</v>
      </c>
      <c r="G40" s="22">
        <f t="shared" si="1"/>
        <v>-2</v>
      </c>
      <c r="H40" s="22">
        <f t="shared" si="2"/>
        <v>98.98989898989899</v>
      </c>
      <c r="I40" s="22">
        <f t="shared" si="3"/>
        <v>0.14636149796512712</v>
      </c>
      <c r="J40" s="22">
        <v>131</v>
      </c>
      <c r="K40" s="22">
        <f t="shared" si="4"/>
        <v>65</v>
      </c>
      <c r="L40" s="24">
        <f t="shared" si="6"/>
        <v>149.61832061068702</v>
      </c>
    </row>
    <row r="41" spans="1:12" s="13" customFormat="1" ht="15.75" customHeight="1">
      <c r="A41" s="30" t="s">
        <v>129</v>
      </c>
      <c r="B41" s="21" t="s">
        <v>130</v>
      </c>
      <c r="C41" s="22">
        <v>6321</v>
      </c>
      <c r="D41" s="23" t="s">
        <v>131</v>
      </c>
      <c r="E41" s="22" t="s">
        <v>131</v>
      </c>
      <c r="F41" s="22">
        <f t="shared" si="7"/>
        <v>0</v>
      </c>
      <c r="G41" s="22">
        <f t="shared" si="1"/>
        <v>0</v>
      </c>
      <c r="H41" s="22">
        <f t="shared" si="2"/>
        <v>100</v>
      </c>
      <c r="I41" s="22">
        <f t="shared" si="3"/>
        <v>4.720158309375351</v>
      </c>
      <c r="J41" s="22">
        <v>6566</v>
      </c>
      <c r="K41" s="22">
        <f t="shared" si="4"/>
        <v>-245</v>
      </c>
      <c r="L41" s="24"/>
    </row>
    <row r="42" spans="1:12" s="19" customFormat="1" ht="14.25">
      <c r="A42" s="25" t="s">
        <v>132</v>
      </c>
      <c r="B42" s="26" t="s">
        <v>133</v>
      </c>
      <c r="C42" s="28" t="s">
        <v>134</v>
      </c>
      <c r="D42" s="27">
        <f>D43+D44+D45+D46+D47</f>
        <v>13988</v>
      </c>
      <c r="E42" s="27">
        <f>E43+E44+E45+E46+E47</f>
        <v>13014</v>
      </c>
      <c r="F42" s="28">
        <f t="shared" si="7"/>
        <v>523</v>
      </c>
      <c r="G42" s="28">
        <f t="shared" si="1"/>
        <v>-974</v>
      </c>
      <c r="H42" s="28">
        <f t="shared" si="2"/>
        <v>93.03688876179582</v>
      </c>
      <c r="I42" s="28">
        <f t="shared" si="3"/>
        <v>9.718104767949818</v>
      </c>
      <c r="J42" s="28">
        <f>J43+J44+J45+J46+J47</f>
        <v>11449</v>
      </c>
      <c r="K42" s="28">
        <f t="shared" si="4"/>
        <v>1565</v>
      </c>
      <c r="L42" s="29">
        <f aca="true" t="shared" si="8" ref="L42:L50">E42/J42*100</f>
        <v>113.66931609747577</v>
      </c>
    </row>
    <row r="43" spans="1:12" s="13" customFormat="1" ht="24">
      <c r="A43" s="30" t="s">
        <v>135</v>
      </c>
      <c r="B43" s="21" t="s">
        <v>136</v>
      </c>
      <c r="C43" s="22">
        <v>1130</v>
      </c>
      <c r="D43" s="23" t="s">
        <v>137</v>
      </c>
      <c r="E43" s="23" t="s">
        <v>138</v>
      </c>
      <c r="F43" s="22">
        <f t="shared" si="7"/>
        <v>-246</v>
      </c>
      <c r="G43" s="22">
        <f t="shared" si="1"/>
        <v>-201</v>
      </c>
      <c r="H43" s="22">
        <f t="shared" si="2"/>
        <v>81.47465437788019</v>
      </c>
      <c r="I43" s="22">
        <f t="shared" si="3"/>
        <v>0.6601202255161857</v>
      </c>
      <c r="J43" s="22">
        <v>839</v>
      </c>
      <c r="K43" s="22">
        <f t="shared" si="4"/>
        <v>45</v>
      </c>
      <c r="L43" s="24">
        <f t="shared" si="8"/>
        <v>105.36352800953517</v>
      </c>
    </row>
    <row r="44" spans="1:12" s="13" customFormat="1" ht="15">
      <c r="A44" s="30" t="s">
        <v>139</v>
      </c>
      <c r="B44" s="21" t="s">
        <v>140</v>
      </c>
      <c r="C44" s="22">
        <v>574</v>
      </c>
      <c r="D44" s="23" t="s">
        <v>141</v>
      </c>
      <c r="E44" s="23" t="s">
        <v>142</v>
      </c>
      <c r="F44" s="22">
        <f t="shared" si="7"/>
        <v>232</v>
      </c>
      <c r="G44" s="22">
        <f t="shared" si="1"/>
        <v>-69</v>
      </c>
      <c r="H44" s="22">
        <f t="shared" si="2"/>
        <v>92.11428571428571</v>
      </c>
      <c r="I44" s="22">
        <f t="shared" si="3"/>
        <v>0.6018743232647574</v>
      </c>
      <c r="J44" s="22">
        <v>415</v>
      </c>
      <c r="K44" s="22">
        <f t="shared" si="4"/>
        <v>391</v>
      </c>
      <c r="L44" s="24">
        <f t="shared" si="8"/>
        <v>194.2168674698795</v>
      </c>
    </row>
    <row r="45" spans="1:12" s="13" customFormat="1" ht="15">
      <c r="A45" s="30" t="s">
        <v>143</v>
      </c>
      <c r="B45" s="21" t="s">
        <v>144</v>
      </c>
      <c r="C45" s="23">
        <v>430</v>
      </c>
      <c r="D45" s="23" t="s">
        <v>145</v>
      </c>
      <c r="E45" s="23" t="s">
        <v>146</v>
      </c>
      <c r="F45" s="22">
        <f t="shared" si="7"/>
        <v>34</v>
      </c>
      <c r="G45" s="22">
        <f t="shared" si="1"/>
        <v>-14</v>
      </c>
      <c r="H45" s="22">
        <f t="shared" si="2"/>
        <v>97.07112970711297</v>
      </c>
      <c r="I45" s="22">
        <f t="shared" si="3"/>
        <v>0.34648844416234176</v>
      </c>
      <c r="J45" s="22">
        <v>322</v>
      </c>
      <c r="K45" s="22">
        <f t="shared" si="4"/>
        <v>142</v>
      </c>
      <c r="L45" s="24">
        <f t="shared" si="8"/>
        <v>144.09937888198758</v>
      </c>
    </row>
    <row r="46" spans="1:12" s="13" customFormat="1" ht="24">
      <c r="A46" s="30" t="s">
        <v>147</v>
      </c>
      <c r="B46" s="21" t="s">
        <v>148</v>
      </c>
      <c r="C46" s="22">
        <v>2938</v>
      </c>
      <c r="D46" s="23">
        <v>5061</v>
      </c>
      <c r="E46" s="22">
        <v>4760</v>
      </c>
      <c r="F46" s="22">
        <f t="shared" si="7"/>
        <v>1822</v>
      </c>
      <c r="G46" s="22">
        <f t="shared" si="1"/>
        <v>-301</v>
      </c>
      <c r="H46" s="22">
        <f t="shared" si="2"/>
        <v>94.05255878284923</v>
      </c>
      <c r="I46" s="22">
        <f t="shared" si="3"/>
        <v>3.5544935220102305</v>
      </c>
      <c r="J46" s="22">
        <v>3690</v>
      </c>
      <c r="K46" s="22">
        <f t="shared" si="4"/>
        <v>1070</v>
      </c>
      <c r="L46" s="24">
        <f t="shared" si="8"/>
        <v>128.99728997289972</v>
      </c>
    </row>
    <row r="47" spans="1:12" s="13" customFormat="1" ht="24">
      <c r="A47" s="30" t="s">
        <v>149</v>
      </c>
      <c r="B47" s="21" t="s">
        <v>150</v>
      </c>
      <c r="C47" s="22">
        <v>7419</v>
      </c>
      <c r="D47" s="23" t="s">
        <v>151</v>
      </c>
      <c r="E47" s="22" t="s">
        <v>152</v>
      </c>
      <c r="F47" s="22">
        <f t="shared" si="7"/>
        <v>-1319</v>
      </c>
      <c r="G47" s="22">
        <f t="shared" si="1"/>
        <v>-389</v>
      </c>
      <c r="H47" s="22">
        <f t="shared" si="2"/>
        <v>94.0052396363076</v>
      </c>
      <c r="I47" s="22">
        <f t="shared" si="3"/>
        <v>4.555128252996304</v>
      </c>
      <c r="J47" s="22">
        <v>6183</v>
      </c>
      <c r="K47" s="22">
        <f t="shared" si="4"/>
        <v>-83</v>
      </c>
      <c r="L47" s="24">
        <f t="shared" si="8"/>
        <v>98.65760957464013</v>
      </c>
    </row>
    <row r="48" spans="1:12" s="19" customFormat="1" ht="36">
      <c r="A48" s="25" t="s">
        <v>153</v>
      </c>
      <c r="B48" s="26" t="s">
        <v>154</v>
      </c>
      <c r="C48" s="28" t="s">
        <v>155</v>
      </c>
      <c r="D48" s="27" t="s">
        <v>155</v>
      </c>
      <c r="E48" s="28" t="s">
        <v>156</v>
      </c>
      <c r="F48" s="28">
        <f t="shared" si="7"/>
        <v>-300</v>
      </c>
      <c r="G48" s="28">
        <f t="shared" si="1"/>
        <v>-300</v>
      </c>
      <c r="H48" s="28">
        <f t="shared" si="2"/>
        <v>0</v>
      </c>
      <c r="I48" s="28">
        <f t="shared" si="3"/>
        <v>0</v>
      </c>
      <c r="J48" s="28">
        <v>5</v>
      </c>
      <c r="K48" s="28">
        <f t="shared" si="4"/>
        <v>-5</v>
      </c>
      <c r="L48" s="29">
        <f t="shared" si="8"/>
        <v>0</v>
      </c>
    </row>
    <row r="49" spans="1:12" s="13" customFormat="1" ht="25.5" customHeight="1">
      <c r="A49" s="30" t="s">
        <v>157</v>
      </c>
      <c r="B49" s="21" t="s">
        <v>158</v>
      </c>
      <c r="C49" s="23">
        <v>300</v>
      </c>
      <c r="D49" s="22" t="s">
        <v>155</v>
      </c>
      <c r="E49" s="22" t="s">
        <v>156</v>
      </c>
      <c r="F49" s="22">
        <f t="shared" si="7"/>
        <v>-300</v>
      </c>
      <c r="G49" s="22">
        <f t="shared" si="1"/>
        <v>-300</v>
      </c>
      <c r="H49" s="22">
        <f t="shared" si="2"/>
        <v>0</v>
      </c>
      <c r="I49" s="22">
        <f t="shared" si="3"/>
        <v>0</v>
      </c>
      <c r="J49" s="22">
        <v>5</v>
      </c>
      <c r="K49" s="22">
        <f t="shared" si="4"/>
        <v>-5</v>
      </c>
      <c r="L49" s="24">
        <f t="shared" si="8"/>
        <v>0</v>
      </c>
    </row>
    <row r="50" spans="1:12" s="19" customFormat="1" ht="14.25">
      <c r="A50" s="25" t="s">
        <v>159</v>
      </c>
      <c r="B50" s="26" t="s">
        <v>160</v>
      </c>
      <c r="C50" s="28">
        <v>13063</v>
      </c>
      <c r="D50" s="27">
        <f>D51+D52+D53</f>
        <v>12938</v>
      </c>
      <c r="E50" s="27">
        <f>E51+E52+E53</f>
        <v>12842</v>
      </c>
      <c r="F50" s="28">
        <f t="shared" si="7"/>
        <v>-221</v>
      </c>
      <c r="G50" s="28">
        <f t="shared" si="1"/>
        <v>-96</v>
      </c>
      <c r="H50" s="28">
        <f t="shared" si="2"/>
        <v>99.25799969083322</v>
      </c>
      <c r="I50" s="28">
        <f t="shared" si="3"/>
        <v>9.589665086062055</v>
      </c>
      <c r="J50" s="28">
        <v>717</v>
      </c>
      <c r="K50" s="28">
        <f t="shared" si="4"/>
        <v>12125</v>
      </c>
      <c r="L50" s="29">
        <f t="shared" si="8"/>
        <v>1791.073919107392</v>
      </c>
    </row>
    <row r="51" spans="1:12" s="13" customFormat="1" ht="15">
      <c r="A51" s="30">
        <v>3002</v>
      </c>
      <c r="B51" s="21" t="s">
        <v>161</v>
      </c>
      <c r="C51" s="22"/>
      <c r="D51" s="23"/>
      <c r="E51" s="22"/>
      <c r="F51" s="22">
        <f t="shared" si="7"/>
        <v>0</v>
      </c>
      <c r="G51" s="22"/>
      <c r="H51" s="22"/>
      <c r="I51" s="22"/>
      <c r="J51" s="22">
        <v>39</v>
      </c>
      <c r="K51" s="22"/>
      <c r="L51" s="24"/>
    </row>
    <row r="52" spans="1:12" s="13" customFormat="1" ht="14.25" customHeight="1">
      <c r="A52" s="30" t="s">
        <v>162</v>
      </c>
      <c r="B52" s="36" t="s">
        <v>163</v>
      </c>
      <c r="C52" s="22"/>
      <c r="D52" s="23" t="s">
        <v>156</v>
      </c>
      <c r="E52" s="22" t="s">
        <v>164</v>
      </c>
      <c r="F52" s="22">
        <f t="shared" si="7"/>
        <v>-96</v>
      </c>
      <c r="G52" s="22">
        <f>E52-D52</f>
        <v>-96</v>
      </c>
      <c r="H52" s="22"/>
      <c r="I52" s="22">
        <f>E52/E$56*100</f>
        <v>-0.07168726430945002</v>
      </c>
      <c r="J52" s="22">
        <v>17</v>
      </c>
      <c r="K52" s="22">
        <f>E52-J52</f>
        <v>-113</v>
      </c>
      <c r="L52" s="24">
        <f>E52/J52*100</f>
        <v>-564.7058823529412</v>
      </c>
    </row>
    <row r="53" spans="1:12" s="13" customFormat="1" ht="24">
      <c r="A53" s="30" t="s">
        <v>165</v>
      </c>
      <c r="B53" s="21" t="s">
        <v>166</v>
      </c>
      <c r="C53" s="22">
        <v>13063</v>
      </c>
      <c r="D53" s="23">
        <v>12938</v>
      </c>
      <c r="E53" s="23">
        <v>12938</v>
      </c>
      <c r="F53" s="22">
        <f t="shared" si="7"/>
        <v>-125</v>
      </c>
      <c r="G53" s="22">
        <f>E53-D53</f>
        <v>0</v>
      </c>
      <c r="H53" s="22">
        <f>E53/D53*100</f>
        <v>100</v>
      </c>
      <c r="I53" s="22">
        <f>E53/E$56*100</f>
        <v>9.661352350371505</v>
      </c>
      <c r="J53" s="22">
        <v>661</v>
      </c>
      <c r="K53" s="22">
        <f>E53-J53</f>
        <v>12277</v>
      </c>
      <c r="L53" s="24">
        <f>E53/J53*100</f>
        <v>1957.3373676248111</v>
      </c>
    </row>
    <row r="54" spans="1:12" s="19" customFormat="1" ht="14.25">
      <c r="A54" s="37"/>
      <c r="B54" s="38" t="s">
        <v>167</v>
      </c>
      <c r="C54" s="39"/>
      <c r="D54" s="40"/>
      <c r="E54" s="40"/>
      <c r="F54" s="39">
        <f t="shared" si="7"/>
        <v>0</v>
      </c>
      <c r="G54" s="39"/>
      <c r="H54" s="39"/>
      <c r="I54" s="39">
        <f>E54/E$56*100</f>
        <v>0</v>
      </c>
      <c r="J54" s="39">
        <v>2756</v>
      </c>
      <c r="K54" s="39">
        <f>E54-J54</f>
        <v>-2756</v>
      </c>
      <c r="L54" s="41">
        <f>E54/J54*100</f>
        <v>0</v>
      </c>
    </row>
    <row r="55" spans="1:12" s="13" customFormat="1" ht="15.75" thickBot="1">
      <c r="A55" s="42"/>
      <c r="B55" s="43" t="s">
        <v>168</v>
      </c>
      <c r="C55" s="44">
        <v>212</v>
      </c>
      <c r="D55" s="45"/>
      <c r="E55" s="45"/>
      <c r="F55" s="46">
        <f t="shared" si="7"/>
        <v>-212</v>
      </c>
      <c r="G55" s="44"/>
      <c r="H55" s="44"/>
      <c r="I55" s="46">
        <f>E55/E$56*100</f>
        <v>0</v>
      </c>
      <c r="J55" s="44"/>
      <c r="K55" s="46">
        <f>E55-J55</f>
        <v>0</v>
      </c>
      <c r="L55" s="47"/>
    </row>
    <row r="56" spans="1:12" s="19" customFormat="1" ht="15" thickBot="1">
      <c r="A56" s="48" t="s">
        <v>169</v>
      </c>
      <c r="B56" s="49" t="s">
        <v>170</v>
      </c>
      <c r="C56" s="50">
        <f>C50+C48+C42+C38+C31+C35+C27+C25+C21+C19+C17+C13+C10+C8+C55</f>
        <v>135595</v>
      </c>
      <c r="D56" s="50">
        <f>D50+D48+D42+D38+D31+D35+D27+D25+D21+D19+D17+D13+D10+D8</f>
        <v>143775</v>
      </c>
      <c r="E56" s="50">
        <f>E50+E48+E42+E38+E31+E35+E27+E25+E21+E19+E17+E13+E10+E8</f>
        <v>133915</v>
      </c>
      <c r="F56" s="51">
        <f t="shared" si="7"/>
        <v>-1680</v>
      </c>
      <c r="G56" s="51">
        <f>E56-D56</f>
        <v>-9860</v>
      </c>
      <c r="H56" s="51">
        <f>E56/D56*100</f>
        <v>93.14206225004347</v>
      </c>
      <c r="I56" s="51">
        <f>E56/E$56*100</f>
        <v>100</v>
      </c>
      <c r="J56" s="51">
        <f>J8+J10+J13+J17+J19+J21+J25+J27+J31+J35+J38+J42+J48+J50+J54</f>
        <v>112717</v>
      </c>
      <c r="K56" s="51">
        <f>E56-J56</f>
        <v>21198</v>
      </c>
      <c r="L56" s="52">
        <f>E56/J56*100</f>
        <v>118.80639122758767</v>
      </c>
    </row>
  </sheetData>
  <mergeCells count="3">
    <mergeCell ref="A3:L3"/>
    <mergeCell ref="A4:L4"/>
    <mergeCell ref="A5:L5"/>
  </mergeCells>
  <printOptions horizontalCentered="1"/>
  <pageMargins left="0.5905511811023623" right="0.5905511811023623" top="0.5905511811023623" bottom="0.3937007874015748" header="0.5118110236220472" footer="0.5118110236220472"/>
  <pageSetup errors="blank" fitToHeight="2" fitToWidth="1" horizontalDpi="600" verticalDpi="600" orientation="portrait" paperSize="9" scale="8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Петухов Андрей</dc:creator>
  <cp:keywords/>
  <dc:description/>
  <cp:lastModifiedBy>Петухов Андрей</cp:lastModifiedBy>
  <dcterms:created xsi:type="dcterms:W3CDTF">2004-03-25T05:39:45Z</dcterms:created>
  <dcterms:modified xsi:type="dcterms:W3CDTF">2004-03-25T05:40:27Z</dcterms:modified>
  <cp:category/>
  <cp:version/>
  <cp:contentType/>
  <cp:contentStatus/>
</cp:coreProperties>
</file>