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Прил1" sheetId="1" r:id="rId1"/>
  </sheets>
  <definedNames>
    <definedName name="_xlnm.Print_Titles" localSheetId="0">'Прил1'!$7:$9</definedName>
  </definedNames>
  <calcPr fullCalcOnLoad="1"/>
</workbook>
</file>

<file path=xl/sharedStrings.xml><?xml version="1.0" encoding="utf-8"?>
<sst xmlns="http://schemas.openxmlformats.org/spreadsheetml/2006/main" count="291" uniqueCount="208">
  <si>
    <t>Приложение №1</t>
  </si>
  <si>
    <t xml:space="preserve">Анализ </t>
  </si>
  <si>
    <t xml:space="preserve">исполнения бюджета Ибресинского района </t>
  </si>
  <si>
    <t>по доходам за 2003 год</t>
  </si>
  <si>
    <t>Наименование показателя</t>
  </si>
  <si>
    <t>Первоначальный бюджет</t>
  </si>
  <si>
    <t>Бюджет на 2003 год</t>
  </si>
  <si>
    <t>Кассовое исполнение за 2003 год</t>
  </si>
  <si>
    <t>Отклонение</t>
  </si>
  <si>
    <t>% исполнения</t>
  </si>
  <si>
    <t>Удельный вес</t>
  </si>
  <si>
    <t>Кассовое исполнение за 2002 год</t>
  </si>
  <si>
    <t>Отклонение от 2002 года</t>
  </si>
  <si>
    <t>2003г в % к 2002 г.</t>
  </si>
  <si>
    <t>Недоимка на 1.01.04г.</t>
  </si>
  <si>
    <t>от первонач.</t>
  </si>
  <si>
    <t>от уточнен.</t>
  </si>
  <si>
    <t>НАЛОГОВЫЕ ДОХОДЫ</t>
  </si>
  <si>
    <t>18747</t>
  </si>
  <si>
    <t>17415</t>
  </si>
  <si>
    <t>НАЛОГИ НА ПРИБЫЛЬ</t>
  </si>
  <si>
    <t>5977</t>
  </si>
  <si>
    <t>7092</t>
  </si>
  <si>
    <t>Налог на прибыль организаций</t>
  </si>
  <si>
    <t>493</t>
  </si>
  <si>
    <t>225</t>
  </si>
  <si>
    <t>Налог на доходы физических лиц</t>
  </si>
  <si>
    <t>5484</t>
  </si>
  <si>
    <t>6867</t>
  </si>
  <si>
    <t>НАЛОГИ НА ТОВАРЫ И УСЛУГИ. ЛИЦЕНЗИОННЫЕ И РЕГИСТРАЦИОННЫЕ СБОРЫ</t>
  </si>
  <si>
    <t>3807</t>
  </si>
  <si>
    <t>2134</t>
  </si>
  <si>
    <t>Лицензионные и регистрационные сборы</t>
  </si>
  <si>
    <t>23</t>
  </si>
  <si>
    <t>15</t>
  </si>
  <si>
    <t>Налог с продаж</t>
  </si>
  <si>
    <t>3784</t>
  </si>
  <si>
    <t>2119</t>
  </si>
  <si>
    <t>НАЛОГИ НА СОВОКУПНЫЙ ДОХОД</t>
  </si>
  <si>
    <t>709</t>
  </si>
  <si>
    <t>1513</t>
  </si>
  <si>
    <t>Единый налог, взимаемый в связи с применением упрощенной системы налогообложения</t>
  </si>
  <si>
    <t>199</t>
  </si>
  <si>
    <t>445</t>
  </si>
  <si>
    <t>Единый налог на вмененный доход для отдельных видов деятельности</t>
  </si>
  <si>
    <t>510</t>
  </si>
  <si>
    <t>1068</t>
  </si>
  <si>
    <t>НАЛОГИ НА ИМУЩЕСТВО</t>
  </si>
  <si>
    <t>1793</t>
  </si>
  <si>
    <t>1365</t>
  </si>
  <si>
    <t>Налог на имущество физических лиц</t>
  </si>
  <si>
    <t>244</t>
  </si>
  <si>
    <t>505</t>
  </si>
  <si>
    <t>Налог на имущество предприятий</t>
  </si>
  <si>
    <t>1535</t>
  </si>
  <si>
    <t>826</t>
  </si>
  <si>
    <t>Налог с имущества, переходящего в порядке наследования и дарения</t>
  </si>
  <si>
    <t>14</t>
  </si>
  <si>
    <t>34</t>
  </si>
  <si>
    <t>Налог на операции с ценными бумагами</t>
  </si>
  <si>
    <t>0</t>
  </si>
  <si>
    <t>ПЛАТЕЖИ ЗА ПОЛЬЗОВАНИЕ ПРИРОДНЫМИ РЕСУРСАМИ</t>
  </si>
  <si>
    <t>5850</t>
  </si>
  <si>
    <t>5099</t>
  </si>
  <si>
    <t xml:space="preserve"> -платежи за добычу  общераспространенных полезных ископаемых</t>
  </si>
  <si>
    <t>27</t>
  </si>
  <si>
    <t>Платежи за пользование лесным фондом, в части минимальных ставок платы за древесину, отпускаемую на корню</t>
  </si>
  <si>
    <t>2695</t>
  </si>
  <si>
    <t>3184</t>
  </si>
  <si>
    <t>Плата за пользование водными объектами</t>
  </si>
  <si>
    <t>25</t>
  </si>
  <si>
    <t>42</t>
  </si>
  <si>
    <t>Плата за нормативные и сверхнормативные выбросы и сбросы вредных веществ, размещение отходов</t>
  </si>
  <si>
    <t>292</t>
  </si>
  <si>
    <t>163</t>
  </si>
  <si>
    <t>Земельный налог</t>
  </si>
  <si>
    <t>2811</t>
  </si>
  <si>
    <t>1710</t>
  </si>
  <si>
    <t xml:space="preserve">  -земельный налог за земли сельскохозяйственного назначения</t>
  </si>
  <si>
    <t>562</t>
  </si>
  <si>
    <t>428</t>
  </si>
  <si>
    <t xml:space="preserve">  -земельный налог за земли городов и поселков</t>
  </si>
  <si>
    <t>1687</t>
  </si>
  <si>
    <t>981</t>
  </si>
  <si>
    <t xml:space="preserve"> -земельный налог за другие земли несельскохозяйственного назначения</t>
  </si>
  <si>
    <t>301</t>
  </si>
  <si>
    <t>ПРОЧИЕ НАЛОГИ, ПОШЛИНЫ И СБОРЫ</t>
  </si>
  <si>
    <t>611</t>
  </si>
  <si>
    <t>212</t>
  </si>
  <si>
    <t>Государственная пошлина</t>
  </si>
  <si>
    <t>171</t>
  </si>
  <si>
    <t>97</t>
  </si>
  <si>
    <t xml:space="preserve"> -государственная пошлина с исковых и иных заявлений и жалоб, подаваемых в суды общей юрисдикции</t>
  </si>
  <si>
    <t>80</t>
  </si>
  <si>
    <t>31</t>
  </si>
  <si>
    <t>91</t>
  </si>
  <si>
    <t>66</t>
  </si>
  <si>
    <t>Местные налоги и сборы</t>
  </si>
  <si>
    <t>440</t>
  </si>
  <si>
    <t>115</t>
  </si>
  <si>
    <t xml:space="preserve"> -целевые сборы с граждан и предприятий, учреждений и организаций на содержание милиции, на благоустройство территорий, на нужды образования и другие цели</t>
  </si>
  <si>
    <t>434</t>
  </si>
  <si>
    <t>98</t>
  </si>
  <si>
    <t xml:space="preserve"> -лицензионный сбор за право торговли спиртными напитками и пивом</t>
  </si>
  <si>
    <t>17</t>
  </si>
  <si>
    <t>Прочие местные налоги и сборы</t>
  </si>
  <si>
    <t>6</t>
  </si>
  <si>
    <t>НЕНАЛОГОВЫЕ ДОХОДЫ</t>
  </si>
  <si>
    <t>478</t>
  </si>
  <si>
    <t>1621</t>
  </si>
  <si>
    <t>ДОХОДЫ ОТ ИСПОЛЬЗОВАНИЯ ИМУЩЕСТВА, НАХОДЯЩЕГОСЯ В ГОСУДАРСТВЕННОЙ ИЛИ МУНИЦИПАЛЬНОЙ СОБСТВЕННОСТИ, ИЛИ ОТ ДЕЯТЕЛЬНОСТИ  ГОСУДАРСТВЕННЫХ ИЛИ МУНИЦИПАЛЬНЫХ ОРГАНИЗАЦИЙ</t>
  </si>
  <si>
    <t>337</t>
  </si>
  <si>
    <t>1095</t>
  </si>
  <si>
    <t>Доходы от сдачи в аренду имущества, находящегося в государственной или муниципальной собственности</t>
  </si>
  <si>
    <t>264</t>
  </si>
  <si>
    <t>511</t>
  </si>
  <si>
    <t xml:space="preserve"> -арендная плата за земли сельскохозяйственного назначения</t>
  </si>
  <si>
    <t xml:space="preserve"> -арендная плата за земли городов и поселков</t>
  </si>
  <si>
    <t>129</t>
  </si>
  <si>
    <t xml:space="preserve"> -арендная плата за другие земли несельскохозяйственного назначения</t>
  </si>
  <si>
    <t>Прочие доходы от сдачи в аренду имущества, находящегося в государственной или муниципальной собственности</t>
  </si>
  <si>
    <t>Проценты, полученные от предоставления бюджетных кредитов (бюджетных ссуд) внутри страны</t>
  </si>
  <si>
    <t>18</t>
  </si>
  <si>
    <t>Доходы от оказания услуг или компенсации затрат государства</t>
  </si>
  <si>
    <t xml:space="preserve"> Доходы от использования лесного фонда</t>
  </si>
  <si>
    <t xml:space="preserve"> - лесные подати, в части превышающей минимальные ставки платы за древесину отпускаемую на корню</t>
  </si>
  <si>
    <t>419</t>
  </si>
  <si>
    <t xml:space="preserve"> - арендная плата за пользование лесным фондом, в части превышающей минимальные ставки платы за древесину, отпускаемую на корню землю</t>
  </si>
  <si>
    <t>26</t>
  </si>
  <si>
    <t>Доходы от продажи квартир</t>
  </si>
  <si>
    <t>96</t>
  </si>
  <si>
    <t xml:space="preserve"> -доходы от реализации имущества муниципальных унитарных предприятий и учреждений</t>
  </si>
  <si>
    <t>4</t>
  </si>
  <si>
    <t>Прочие поступления от использования имущества, находящегося в государственной или муниципальной собственности, а также поступления от разрешенных видов деятельности организаций</t>
  </si>
  <si>
    <t>21</t>
  </si>
  <si>
    <t>АДМИНИСТРАТИВНЫЕ ПЛАТЕЖИ И СБОРЫ</t>
  </si>
  <si>
    <t>42,0</t>
  </si>
  <si>
    <t>ШТРАФНЫЕ САНКЦИИ, ВОЗМЕЩЕНИЕ УЩЕРБА</t>
  </si>
  <si>
    <t>99</t>
  </si>
  <si>
    <t>507</t>
  </si>
  <si>
    <t>Штрафы, взыскиваемые органами Министерства Российской Федерации по налогам и сборам (за исключением штрафов, взыскиваемых по отдельным видам налогов за нарушение налогового законодательства)</t>
  </si>
  <si>
    <t>54</t>
  </si>
  <si>
    <t xml:space="preserve"> -денежные взыскания (штрафы), применяемые в качестве налоговых санкций, предусмотренных статьями 116, 117, 118, 120 (пункты 1 и 2), 125, 126, 128, 129, 129.1, 132, 134, 135 (пункт 2) и 135.1 части первой Налогового кодекса Российской Федерации</t>
  </si>
  <si>
    <t>3</t>
  </si>
  <si>
    <t xml:space="preserve"> -прочие штрафы, взыскиваемые органами Министерства Российской Федерации по налогам и сборам </t>
  </si>
  <si>
    <t>51</t>
  </si>
  <si>
    <t>Прочие административные штрафы и иные санкции</t>
  </si>
  <si>
    <t>453</t>
  </si>
  <si>
    <t>ПРОЧИЕ НЕНАЛОГОВЫЕ ДОХОДЫ</t>
  </si>
  <si>
    <t>19</t>
  </si>
  <si>
    <t>Прочие доходы, зачисляемые в местные бюджеты</t>
  </si>
  <si>
    <t>Территороиальный дорожный фонд</t>
  </si>
  <si>
    <t>ИТОГО Собственных ДОХОДОВ</t>
  </si>
  <si>
    <t>ДОХОДЫ ОТ ПРЕДПРИНИМАТЕЛЬСКОЙ И ИНОЙ ПРИНОСЯЩЕЙ ДОХОД ДЕЯТЕЛЬНОСТИ</t>
  </si>
  <si>
    <t>3907</t>
  </si>
  <si>
    <t>4122</t>
  </si>
  <si>
    <t>4207</t>
  </si>
  <si>
    <t>ДОХОДЫ ОТ СОБСТВЕННОСТИ ПО ПРЕДПРИНИМАТЕЛЬСКОЙ И ИНОЙ ПРИНОСЯЩЕЙ ДОХОД ДЕЯТЕЛЬНОСТИ</t>
  </si>
  <si>
    <t>Проценты</t>
  </si>
  <si>
    <t>Дивиденды</t>
  </si>
  <si>
    <t>РЫНОЧНЫЕ ПРОДАЖИ ТОВАРОВ И УСЛУГ</t>
  </si>
  <si>
    <t>2210</t>
  </si>
  <si>
    <t>2450</t>
  </si>
  <si>
    <t xml:space="preserve">БЕЗВОЗМЕЗДНЫЕ ПОСТУПЛЕНИЯ ПО ПРЕДПРИНИМАТЕЛЬСКОЙ И ИНОЙ ПРИНОСЯЩЕЙ ДОХОД ДЕЯТЕЛЬНОСТИ </t>
  </si>
  <si>
    <t>1912</t>
  </si>
  <si>
    <t>1757</t>
  </si>
  <si>
    <t>Безвозмездные поступления текущего характера по предпринимательской и иной приносящей доход деятельности</t>
  </si>
  <si>
    <t>1719</t>
  </si>
  <si>
    <t>Безвозмездные поступления текущего характера по предпринимательской и иной приносящей доход деятельности из бюджетов различных уровней</t>
  </si>
  <si>
    <t>368</t>
  </si>
  <si>
    <t>Прочие безвозмездные поступления текущего характера по предпринимательской и иной приносящей доход деятельности</t>
  </si>
  <si>
    <t>1544</t>
  </si>
  <si>
    <t>Доррожный фонд</t>
  </si>
  <si>
    <t>Фонд борьбы с преступностью</t>
  </si>
  <si>
    <t>БЕЗВОЗМЕЗДНЫЕ ПЕРЕЧИСЛЕНИЯ</t>
  </si>
  <si>
    <t>110577</t>
  </si>
  <si>
    <t>118631</t>
  </si>
  <si>
    <t>115411</t>
  </si>
  <si>
    <t>ОТ НЕРЕЗИДЕНТОВ</t>
  </si>
  <si>
    <t>ОТ ДРУГИХ  БЮДЖЕТОВ БЮДЖЕТНОЙ СИСТЕМЫ</t>
  </si>
  <si>
    <t xml:space="preserve"> -дотации на выравнивание уровня бюджетной обеспеченности</t>
  </si>
  <si>
    <t>67808</t>
  </si>
  <si>
    <t>67616</t>
  </si>
  <si>
    <t>Субвенции от других бюджетов бюджетной системы Российской Федерации</t>
  </si>
  <si>
    <t>42135</t>
  </si>
  <si>
    <t>46760</t>
  </si>
  <si>
    <t>43732</t>
  </si>
  <si>
    <t xml:space="preserve"> -субвенции на реализацию Федерального закона "О государственных пособиях гражданам, имеющим детей"</t>
  </si>
  <si>
    <t>7419</t>
  </si>
  <si>
    <t>6489</t>
  </si>
  <si>
    <t>6100</t>
  </si>
  <si>
    <t xml:space="preserve"> -субвенции бюджетам субъектов Российской Федерации на реализацию Закона Российской Федерации "О реабилитации жертв политических репрессий"</t>
  </si>
  <si>
    <t>44</t>
  </si>
  <si>
    <t>32</t>
  </si>
  <si>
    <t>Прочие субвенции</t>
  </si>
  <si>
    <t>Средства,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</si>
  <si>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3259</t>
  </si>
  <si>
    <t>Субсидии от других бюджетов бюджетной системы Российской Федерации</t>
  </si>
  <si>
    <t>634</t>
  </si>
  <si>
    <t>804</t>
  </si>
  <si>
    <t xml:space="preserve"> -cубсидии бюджетам субъектов Российской Федерации на реализацию Федерального закона "О социальной защите инвалидов в Российской Федерации" за исключением льгот по оплате жилищно-коммунальных услуг</t>
  </si>
  <si>
    <t>594</t>
  </si>
  <si>
    <t>764</t>
  </si>
  <si>
    <t>40,0</t>
  </si>
  <si>
    <t>40</t>
  </si>
  <si>
    <t>ИТОГО ДОХОДОВ</t>
  </si>
  <si>
    <t xml:space="preserve"> -государственная пошлина за совершение нотариальных действий, за государственную регистрацию актов гражданского состояния и другие юридически значимые действия, за рассмотрение и выдачу документов, связанных с приобретением гражданства Российской Федерации или с выходом из гражданства Российской Федерации</t>
  </si>
  <si>
    <t xml:space="preserve"> -cубсидии бюджетам субъектов Российской Федерации на возмещение льгот по оплате жилищно-коммунальных услуг, услуг связи, проезда на общественном транспорте городского и пригородного сообщения гражданам, подвергшимся радиационному воздействию вследствие катастрофы на Чернобыльской АЭС, аварий на ПО "Маяк" и ядерных испытаний на Семипалатинском полигоне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</si>
</sst>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0_р_."/>
    <numFmt numFmtId="171" formatCode="0.0000"/>
    <numFmt numFmtId="172" formatCode="#,##0.0_р_."/>
    <numFmt numFmtId="173" formatCode="#,##0.00&quot;р.&quot;"/>
    <numFmt numFmtId="174" formatCode="0.00000"/>
    <numFmt numFmtId="175" formatCode="0.0000000"/>
    <numFmt numFmtId="176" formatCode="0.000000"/>
    <numFmt numFmtId="177" formatCode="#,##0_р_."/>
    <numFmt numFmtId="178" formatCode="#,###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center" vertical="top" wrapText="1"/>
    </xf>
    <xf numFmtId="49" fontId="8" fillId="0" borderId="4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49" fontId="8" fillId="0" borderId="5" xfId="0" applyNumberFormat="1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49" fontId="8" fillId="0" borderId="8" xfId="0" applyNumberFormat="1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49" fontId="8" fillId="0" borderId="9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0" fontId="9" fillId="0" borderId="5" xfId="0" applyFont="1" applyBorder="1" applyAlignment="1">
      <alignment vertical="top" wrapText="1"/>
    </xf>
    <xf numFmtId="49" fontId="8" fillId="0" borderId="1" xfId="0" applyNumberFormat="1" applyFont="1" applyFill="1" applyBorder="1" applyAlignment="1">
      <alignment horizontal="right" vertical="top" wrapText="1"/>
    </xf>
    <xf numFmtId="0" fontId="8" fillId="0" borderId="1" xfId="0" applyNumberFormat="1" applyFont="1" applyFill="1" applyBorder="1" applyAlignment="1">
      <alignment horizontal="right" vertical="top" wrapText="1"/>
    </xf>
    <xf numFmtId="49" fontId="8" fillId="0" borderId="2" xfId="0" applyNumberFormat="1" applyFont="1" applyFill="1" applyBorder="1" applyAlignment="1">
      <alignment horizontal="right" vertical="top" wrapText="1"/>
    </xf>
    <xf numFmtId="0" fontId="8" fillId="0" borderId="3" xfId="0" applyFont="1" applyFill="1" applyBorder="1" applyAlignment="1">
      <alignment horizontal="right" vertical="top"/>
    </xf>
    <xf numFmtId="168" fontId="8" fillId="0" borderId="2" xfId="0" applyNumberFormat="1" applyFont="1" applyFill="1" applyBorder="1" applyAlignment="1">
      <alignment horizontal="right" vertical="top"/>
    </xf>
    <xf numFmtId="168" fontId="8" fillId="0" borderId="3" xfId="0" applyNumberFormat="1" applyFont="1" applyFill="1" applyBorder="1" applyAlignment="1">
      <alignment horizontal="right" vertical="top"/>
    </xf>
    <xf numFmtId="168" fontId="8" fillId="0" borderId="1" xfId="0" applyNumberFormat="1" applyFont="1" applyFill="1" applyBorder="1" applyAlignment="1">
      <alignment horizontal="right" vertical="top" wrapText="1"/>
    </xf>
    <xf numFmtId="0" fontId="10" fillId="0" borderId="5" xfId="0" applyFont="1" applyBorder="1" applyAlignment="1">
      <alignment vertical="top" wrapText="1"/>
    </xf>
    <xf numFmtId="49" fontId="10" fillId="0" borderId="5" xfId="0" applyNumberFormat="1" applyFont="1" applyFill="1" applyBorder="1" applyAlignment="1">
      <alignment horizontal="right" vertical="top" wrapText="1"/>
    </xf>
    <xf numFmtId="0" fontId="10" fillId="0" borderId="5" xfId="0" applyNumberFormat="1" applyFont="1" applyFill="1" applyBorder="1" applyAlignment="1">
      <alignment horizontal="right" vertical="top" wrapText="1"/>
    </xf>
    <xf numFmtId="49" fontId="10" fillId="0" borderId="6" xfId="0" applyNumberFormat="1" applyFont="1" applyFill="1" applyBorder="1" applyAlignment="1">
      <alignment horizontal="right" vertical="top" wrapText="1"/>
    </xf>
    <xf numFmtId="0" fontId="10" fillId="0" borderId="7" xfId="0" applyFont="1" applyFill="1" applyBorder="1" applyAlignment="1">
      <alignment horizontal="right" vertical="top"/>
    </xf>
    <xf numFmtId="168" fontId="10" fillId="0" borderId="6" xfId="0" applyNumberFormat="1" applyFont="1" applyFill="1" applyBorder="1" applyAlignment="1">
      <alignment horizontal="right" vertical="top"/>
    </xf>
    <xf numFmtId="168" fontId="10" fillId="0" borderId="7" xfId="0" applyNumberFormat="1" applyFont="1" applyFill="1" applyBorder="1" applyAlignment="1">
      <alignment horizontal="right" vertical="top"/>
    </xf>
    <xf numFmtId="168" fontId="10" fillId="0" borderId="5" xfId="0" applyNumberFormat="1" applyFont="1" applyFill="1" applyBorder="1" applyAlignment="1">
      <alignment horizontal="right" vertical="top" wrapText="1"/>
    </xf>
    <xf numFmtId="0" fontId="10" fillId="0" borderId="5" xfId="0" applyFont="1" applyFill="1" applyBorder="1" applyAlignment="1">
      <alignment horizontal="right" vertical="top"/>
    </xf>
    <xf numFmtId="0" fontId="0" fillId="0" borderId="0" xfId="0" applyFont="1" applyAlignment="1">
      <alignment/>
    </xf>
    <xf numFmtId="0" fontId="10" fillId="0" borderId="5" xfId="0" applyNumberFormat="1" applyFont="1" applyFill="1" applyBorder="1" applyAlignment="1">
      <alignment horizontal="right" vertical="top"/>
    </xf>
    <xf numFmtId="0" fontId="8" fillId="0" borderId="5" xfId="0" applyFont="1" applyBorder="1" applyAlignment="1">
      <alignment vertical="top" wrapText="1"/>
    </xf>
    <xf numFmtId="49" fontId="8" fillId="0" borderId="5" xfId="0" applyNumberFormat="1" applyFont="1" applyFill="1" applyBorder="1" applyAlignment="1">
      <alignment horizontal="right" vertical="top" wrapText="1"/>
    </xf>
    <xf numFmtId="0" fontId="8" fillId="0" borderId="5" xfId="0" applyNumberFormat="1" applyFont="1" applyFill="1" applyBorder="1" applyAlignment="1">
      <alignment horizontal="right" vertical="top"/>
    </xf>
    <xf numFmtId="49" fontId="8" fillId="0" borderId="6" xfId="0" applyNumberFormat="1" applyFont="1" applyFill="1" applyBorder="1" applyAlignment="1">
      <alignment horizontal="right" vertical="top" wrapText="1"/>
    </xf>
    <xf numFmtId="0" fontId="8" fillId="0" borderId="7" xfId="0" applyFont="1" applyFill="1" applyBorder="1" applyAlignment="1">
      <alignment horizontal="right" vertical="top"/>
    </xf>
    <xf numFmtId="168" fontId="8" fillId="0" borderId="6" xfId="0" applyNumberFormat="1" applyFont="1" applyFill="1" applyBorder="1" applyAlignment="1">
      <alignment horizontal="right" vertical="top"/>
    </xf>
    <xf numFmtId="168" fontId="8" fillId="0" borderId="7" xfId="0" applyNumberFormat="1" applyFont="1" applyFill="1" applyBorder="1" applyAlignment="1">
      <alignment horizontal="right" vertical="top"/>
    </xf>
    <xf numFmtId="168" fontId="8" fillId="0" borderId="5" xfId="0" applyNumberFormat="1" applyFont="1" applyFill="1" applyBorder="1" applyAlignment="1">
      <alignment horizontal="right" vertical="top" wrapText="1"/>
    </xf>
    <xf numFmtId="0" fontId="8" fillId="0" borderId="5" xfId="0" applyFont="1" applyFill="1" applyBorder="1" applyAlignment="1">
      <alignment horizontal="right" vertical="top"/>
    </xf>
    <xf numFmtId="0" fontId="8" fillId="0" borderId="5" xfId="0" applyNumberFormat="1" applyFont="1" applyFill="1" applyBorder="1" applyAlignment="1">
      <alignment horizontal="right" vertical="top" wrapText="1"/>
    </xf>
    <xf numFmtId="0" fontId="10" fillId="0" borderId="5" xfId="0" applyNumberFormat="1" applyFont="1" applyBorder="1" applyAlignment="1">
      <alignment vertical="top" wrapText="1"/>
    </xf>
    <xf numFmtId="0" fontId="8" fillId="0" borderId="5" xfId="0" applyNumberFormat="1" applyFont="1" applyBorder="1" applyAlignment="1">
      <alignment vertical="top" wrapText="1"/>
    </xf>
    <xf numFmtId="0" fontId="11" fillId="0" borderId="5" xfId="0" applyNumberFormat="1" applyFont="1" applyBorder="1" applyAlignment="1">
      <alignment vertical="top" wrapText="1"/>
    </xf>
    <xf numFmtId="0" fontId="9" fillId="0" borderId="5" xfId="0" applyNumberFormat="1" applyFont="1" applyBorder="1" applyAlignment="1">
      <alignment vertical="top" wrapText="1"/>
    </xf>
    <xf numFmtId="2" fontId="10" fillId="0" borderId="5" xfId="0" applyNumberFormat="1" applyFont="1" applyFill="1" applyBorder="1" applyAlignment="1">
      <alignment horizontal="right" vertical="top" wrapText="1"/>
    </xf>
    <xf numFmtId="2" fontId="10" fillId="0" borderId="6" xfId="0" applyNumberFormat="1" applyFont="1" applyFill="1" applyBorder="1" applyAlignment="1">
      <alignment horizontal="right" vertical="top" wrapText="1"/>
    </xf>
    <xf numFmtId="2" fontId="10" fillId="0" borderId="7" xfId="0" applyNumberFormat="1" applyFont="1" applyFill="1" applyBorder="1" applyAlignment="1">
      <alignment horizontal="right" vertical="top"/>
    </xf>
    <xf numFmtId="2" fontId="10" fillId="0" borderId="6" xfId="0" applyNumberFormat="1" applyFont="1" applyFill="1" applyBorder="1" applyAlignment="1">
      <alignment horizontal="right" vertical="top"/>
    </xf>
    <xf numFmtId="2" fontId="10" fillId="0" borderId="5" xfId="0" applyNumberFormat="1" applyFont="1" applyFill="1" applyBorder="1" applyAlignment="1">
      <alignment horizontal="right" vertical="top"/>
    </xf>
    <xf numFmtId="2" fontId="8" fillId="0" borderId="5" xfId="0" applyNumberFormat="1" applyFont="1" applyFill="1" applyBorder="1" applyAlignment="1">
      <alignment horizontal="right" vertical="top"/>
    </xf>
    <xf numFmtId="0" fontId="11" fillId="0" borderId="13" xfId="0" applyNumberFormat="1" applyFont="1" applyBorder="1" applyAlignment="1">
      <alignment vertical="top" wrapText="1"/>
    </xf>
    <xf numFmtId="49" fontId="10" fillId="0" borderId="13" xfId="0" applyNumberFormat="1" applyFont="1" applyFill="1" applyBorder="1" applyAlignment="1">
      <alignment horizontal="right" vertical="top" wrapText="1"/>
    </xf>
    <xf numFmtId="0" fontId="10" fillId="0" borderId="13" xfId="0" applyNumberFormat="1" applyFont="1" applyFill="1" applyBorder="1" applyAlignment="1">
      <alignment horizontal="right" vertical="top" wrapText="1"/>
    </xf>
    <xf numFmtId="0" fontId="10" fillId="0" borderId="13" xfId="0" applyNumberFormat="1" applyFont="1" applyFill="1" applyBorder="1" applyAlignment="1">
      <alignment horizontal="right" vertical="top"/>
    </xf>
    <xf numFmtId="49" fontId="10" fillId="0" borderId="14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right" vertical="top"/>
    </xf>
    <xf numFmtId="168" fontId="10" fillId="0" borderId="14" xfId="0" applyNumberFormat="1" applyFont="1" applyFill="1" applyBorder="1" applyAlignment="1">
      <alignment horizontal="right" vertical="top"/>
    </xf>
    <xf numFmtId="168" fontId="10" fillId="0" borderId="15" xfId="0" applyNumberFormat="1" applyFont="1" applyFill="1" applyBorder="1" applyAlignment="1">
      <alignment horizontal="right" vertical="top"/>
    </xf>
    <xf numFmtId="168" fontId="10" fillId="0" borderId="13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right" vertical="top"/>
    </xf>
    <xf numFmtId="0" fontId="7" fillId="0" borderId="16" xfId="0" applyFont="1" applyBorder="1" applyAlignment="1">
      <alignment horizontal="center" vertical="top"/>
    </xf>
    <xf numFmtId="49" fontId="12" fillId="0" borderId="16" xfId="0" applyNumberFormat="1" applyFont="1" applyBorder="1" applyAlignment="1">
      <alignment horizontal="right" vertical="top"/>
    </xf>
    <xf numFmtId="49" fontId="12" fillId="0" borderId="17" xfId="0" applyNumberFormat="1" applyFont="1" applyBorder="1" applyAlignment="1">
      <alignment horizontal="right" vertical="top"/>
    </xf>
    <xf numFmtId="49" fontId="12" fillId="0" borderId="18" xfId="0" applyNumberFormat="1" applyFont="1" applyBorder="1" applyAlignment="1">
      <alignment horizontal="right" vertical="top"/>
    </xf>
    <xf numFmtId="168" fontId="12" fillId="0" borderId="17" xfId="0" applyNumberFormat="1" applyFont="1" applyBorder="1" applyAlignment="1">
      <alignment horizontal="right" vertical="top"/>
    </xf>
    <xf numFmtId="168" fontId="12" fillId="0" borderId="18" xfId="0" applyNumberFormat="1" applyFont="1" applyBorder="1" applyAlignment="1">
      <alignment horizontal="right" vertical="top"/>
    </xf>
    <xf numFmtId="168" fontId="12" fillId="0" borderId="16" xfId="0" applyNumberFormat="1" applyFont="1" applyBorder="1" applyAlignment="1">
      <alignment horizontal="right" vertical="top" wrapText="1"/>
    </xf>
    <xf numFmtId="168" fontId="12" fillId="0" borderId="16" xfId="0" applyNumberFormat="1" applyFont="1" applyBorder="1" applyAlignment="1">
      <alignment horizontal="right" vertical="top"/>
    </xf>
    <xf numFmtId="0" fontId="12" fillId="0" borderId="16" xfId="0" applyNumberFormat="1" applyFont="1" applyBorder="1" applyAlignment="1">
      <alignment horizontal="righ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0"/>
  <sheetViews>
    <sheetView tabSelected="1" zoomScaleSheetLayoutView="100" workbookViewId="0" topLeftCell="A1">
      <selection activeCell="E16" sqref="E16"/>
    </sheetView>
  </sheetViews>
  <sheetFormatPr defaultColWidth="9.00390625" defaultRowHeight="12.75"/>
  <cols>
    <col min="1" max="1" width="43.00390625" style="1" customWidth="1"/>
    <col min="2" max="2" width="8.00390625" style="1" customWidth="1"/>
    <col min="3" max="3" width="6.875" style="1" customWidth="1"/>
    <col min="4" max="4" width="7.00390625" style="1" customWidth="1"/>
    <col min="5" max="9" width="6.875" style="1" customWidth="1"/>
    <col min="10" max="10" width="9.25390625" style="1" customWidth="1"/>
    <col min="11" max="12" width="6.875" style="1" customWidth="1"/>
    <col min="13" max="13" width="6.75390625" style="0" customWidth="1"/>
  </cols>
  <sheetData>
    <row r="1" ht="12.75">
      <c r="M1" s="2" t="s">
        <v>0</v>
      </c>
    </row>
    <row r="3" spans="1:13" ht="18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.7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3.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s="13" customFormat="1" ht="14.25" customHeight="1">
      <c r="A7" s="7" t="s">
        <v>4</v>
      </c>
      <c r="B7" s="8" t="s">
        <v>5</v>
      </c>
      <c r="C7" s="9" t="s">
        <v>6</v>
      </c>
      <c r="D7" s="9" t="s">
        <v>7</v>
      </c>
      <c r="E7" s="10" t="s">
        <v>8</v>
      </c>
      <c r="F7" s="11"/>
      <c r="G7" s="10" t="s">
        <v>9</v>
      </c>
      <c r="H7" s="11"/>
      <c r="I7" s="8" t="s">
        <v>10</v>
      </c>
      <c r="J7" s="9" t="s">
        <v>11</v>
      </c>
      <c r="K7" s="9" t="s">
        <v>12</v>
      </c>
      <c r="L7" s="9" t="s">
        <v>13</v>
      </c>
      <c r="M7" s="12" t="s">
        <v>14</v>
      </c>
    </row>
    <row r="8" spans="1:13" s="13" customFormat="1" ht="12.75" customHeight="1">
      <c r="A8" s="14"/>
      <c r="B8" s="15"/>
      <c r="C8" s="16"/>
      <c r="D8" s="16"/>
      <c r="E8" s="17" t="s">
        <v>15</v>
      </c>
      <c r="F8" s="18" t="s">
        <v>16</v>
      </c>
      <c r="G8" s="17" t="s">
        <v>15</v>
      </c>
      <c r="H8" s="18" t="s">
        <v>16</v>
      </c>
      <c r="I8" s="15"/>
      <c r="J8" s="16"/>
      <c r="K8" s="16"/>
      <c r="L8" s="16"/>
      <c r="M8" s="19"/>
    </row>
    <row r="9" spans="1:13" s="13" customFormat="1" ht="26.25" customHeight="1" thickBot="1">
      <c r="A9" s="20"/>
      <c r="B9" s="21"/>
      <c r="C9" s="22"/>
      <c r="D9" s="22"/>
      <c r="E9" s="23"/>
      <c r="F9" s="24"/>
      <c r="G9" s="23"/>
      <c r="H9" s="24"/>
      <c r="I9" s="21"/>
      <c r="J9" s="22"/>
      <c r="K9" s="22"/>
      <c r="L9" s="22"/>
      <c r="M9" s="25"/>
    </row>
    <row r="10" spans="1:13" s="13" customFormat="1" ht="14.25" customHeight="1">
      <c r="A10" s="26" t="s">
        <v>17</v>
      </c>
      <c r="B10" s="27" t="s">
        <v>18</v>
      </c>
      <c r="C10" s="28" t="s">
        <v>18</v>
      </c>
      <c r="D10" s="28" t="s">
        <v>19</v>
      </c>
      <c r="E10" s="29">
        <f>D10-B10</f>
        <v>-1332</v>
      </c>
      <c r="F10" s="30">
        <f aca="true" t="shared" si="0" ref="F10:F73">D10-C10</f>
        <v>-1332</v>
      </c>
      <c r="G10" s="31">
        <f>D10/B10*100</f>
        <v>92.8948631781085</v>
      </c>
      <c r="H10" s="32">
        <f>D10/C10*100</f>
        <v>92.8948631781085</v>
      </c>
      <c r="I10" s="33">
        <f aca="true" t="shared" si="1" ref="I10:I64">D10/D$66*100</f>
        <v>91.48455557890313</v>
      </c>
      <c r="J10" s="28">
        <f>J11+J14+J17+J20+J25+J34</f>
        <v>15770</v>
      </c>
      <c r="K10" s="28">
        <f>D10-J10</f>
        <v>1645</v>
      </c>
      <c r="L10" s="33">
        <f>D10/J10*100</f>
        <v>110.43119847812302</v>
      </c>
      <c r="M10" s="28">
        <f>M11+M14+M17+M20+M25+M34</f>
        <v>3653.7999999999997</v>
      </c>
    </row>
    <row r="11" spans="1:13" s="43" customFormat="1" ht="12.75" customHeight="1">
      <c r="A11" s="34" t="s">
        <v>20</v>
      </c>
      <c r="B11" s="35" t="s">
        <v>21</v>
      </c>
      <c r="C11" s="36" t="s">
        <v>21</v>
      </c>
      <c r="D11" s="36" t="s">
        <v>22</v>
      </c>
      <c r="E11" s="37">
        <f aca="true" t="shared" si="2" ref="E11:E74">D11-B11</f>
        <v>1115</v>
      </c>
      <c r="F11" s="38">
        <f t="shared" si="0"/>
        <v>1115</v>
      </c>
      <c r="G11" s="39">
        <f aca="true" t="shared" si="3" ref="G11:G71">D11/B11*100</f>
        <v>118.65484356700686</v>
      </c>
      <c r="H11" s="40">
        <f aca="true" t="shared" si="4" ref="H11:H75">D11/C11*100</f>
        <v>118.65484356700686</v>
      </c>
      <c r="I11" s="41">
        <f t="shared" si="1"/>
        <v>37.255725992855645</v>
      </c>
      <c r="J11" s="42">
        <f>J12+J13</f>
        <v>5220</v>
      </c>
      <c r="K11" s="36">
        <f aca="true" t="shared" si="5" ref="K11:K74">D11-J11</f>
        <v>1872</v>
      </c>
      <c r="L11" s="41">
        <f aca="true" t="shared" si="6" ref="L11:L74">D11/J11*100</f>
        <v>135.86206896551724</v>
      </c>
      <c r="M11" s="36">
        <f>M12+M13</f>
        <v>775</v>
      </c>
    </row>
    <row r="12" spans="1:13" s="43" customFormat="1" ht="12.75" customHeight="1">
      <c r="A12" s="34" t="s">
        <v>23</v>
      </c>
      <c r="B12" s="35" t="s">
        <v>24</v>
      </c>
      <c r="C12" s="36" t="s">
        <v>24</v>
      </c>
      <c r="D12" s="36" t="s">
        <v>25</v>
      </c>
      <c r="E12" s="37">
        <f t="shared" si="2"/>
        <v>-268</v>
      </c>
      <c r="F12" s="38">
        <f t="shared" si="0"/>
        <v>-268</v>
      </c>
      <c r="G12" s="39">
        <f t="shared" si="3"/>
        <v>45.63894523326572</v>
      </c>
      <c r="H12" s="40">
        <f t="shared" si="4"/>
        <v>45.63894523326572</v>
      </c>
      <c r="I12" s="41">
        <f t="shared" si="1"/>
        <v>1.18197100231141</v>
      </c>
      <c r="J12" s="42">
        <v>273</v>
      </c>
      <c r="K12" s="36">
        <f t="shared" si="5"/>
        <v>-48</v>
      </c>
      <c r="L12" s="41">
        <f t="shared" si="6"/>
        <v>82.41758241758241</v>
      </c>
      <c r="M12" s="36">
        <v>775</v>
      </c>
    </row>
    <row r="13" spans="1:13" s="43" customFormat="1" ht="12.75" customHeight="1">
      <c r="A13" s="34" t="s">
        <v>26</v>
      </c>
      <c r="B13" s="35" t="s">
        <v>27</v>
      </c>
      <c r="C13" s="44" t="s">
        <v>27</v>
      </c>
      <c r="D13" s="44" t="s">
        <v>28</v>
      </c>
      <c r="E13" s="37">
        <f t="shared" si="2"/>
        <v>1383</v>
      </c>
      <c r="F13" s="38">
        <f t="shared" si="0"/>
        <v>1383</v>
      </c>
      <c r="G13" s="39">
        <f t="shared" si="3"/>
        <v>125.21881838074398</v>
      </c>
      <c r="H13" s="40">
        <f t="shared" si="4"/>
        <v>125.21881838074398</v>
      </c>
      <c r="I13" s="41">
        <f t="shared" si="1"/>
        <v>36.07375499054423</v>
      </c>
      <c r="J13" s="42">
        <v>4947</v>
      </c>
      <c r="K13" s="36">
        <f t="shared" si="5"/>
        <v>1920</v>
      </c>
      <c r="L13" s="41">
        <f t="shared" si="6"/>
        <v>138.8114008489994</v>
      </c>
      <c r="M13" s="36"/>
    </row>
    <row r="14" spans="1:13" s="13" customFormat="1" ht="21" customHeight="1">
      <c r="A14" s="45" t="s">
        <v>29</v>
      </c>
      <c r="B14" s="46" t="s">
        <v>30</v>
      </c>
      <c r="C14" s="47" t="s">
        <v>30</v>
      </c>
      <c r="D14" s="47" t="s">
        <v>31</v>
      </c>
      <c r="E14" s="48">
        <f t="shared" si="2"/>
        <v>-1673</v>
      </c>
      <c r="F14" s="49">
        <f t="shared" si="0"/>
        <v>-1673</v>
      </c>
      <c r="G14" s="50">
        <f t="shared" si="3"/>
        <v>56.05463619648017</v>
      </c>
      <c r="H14" s="51">
        <f t="shared" si="4"/>
        <v>56.05463619648017</v>
      </c>
      <c r="I14" s="52">
        <f t="shared" si="1"/>
        <v>11.210338306366884</v>
      </c>
      <c r="J14" s="53">
        <f>J15+J16</f>
        <v>4092</v>
      </c>
      <c r="K14" s="54">
        <f t="shared" si="5"/>
        <v>-1958</v>
      </c>
      <c r="L14" s="52">
        <f t="shared" si="6"/>
        <v>52.1505376344086</v>
      </c>
      <c r="M14" s="54">
        <f>M15+M16</f>
        <v>216.8</v>
      </c>
    </row>
    <row r="15" spans="1:13" s="43" customFormat="1" ht="12" customHeight="1">
      <c r="A15" s="55" t="s">
        <v>32</v>
      </c>
      <c r="B15" s="35" t="s">
        <v>33</v>
      </c>
      <c r="C15" s="36" t="s">
        <v>33</v>
      </c>
      <c r="D15" s="44" t="s">
        <v>34</v>
      </c>
      <c r="E15" s="37">
        <f t="shared" si="2"/>
        <v>-8</v>
      </c>
      <c r="F15" s="38">
        <f t="shared" si="0"/>
        <v>-8</v>
      </c>
      <c r="G15" s="39">
        <f t="shared" si="3"/>
        <v>65.21739130434783</v>
      </c>
      <c r="H15" s="40">
        <f t="shared" si="4"/>
        <v>65.21739130434783</v>
      </c>
      <c r="I15" s="41">
        <f t="shared" si="1"/>
        <v>0.07879806682076067</v>
      </c>
      <c r="J15" s="42">
        <v>20</v>
      </c>
      <c r="K15" s="36">
        <f t="shared" si="5"/>
        <v>-5</v>
      </c>
      <c r="L15" s="41">
        <f t="shared" si="6"/>
        <v>75</v>
      </c>
      <c r="M15" s="36"/>
    </row>
    <row r="16" spans="1:13" s="43" customFormat="1" ht="12.75">
      <c r="A16" s="55" t="s">
        <v>35</v>
      </c>
      <c r="B16" s="35" t="s">
        <v>36</v>
      </c>
      <c r="C16" s="36" t="s">
        <v>36</v>
      </c>
      <c r="D16" s="44" t="s">
        <v>37</v>
      </c>
      <c r="E16" s="37">
        <f t="shared" si="2"/>
        <v>-1665</v>
      </c>
      <c r="F16" s="38">
        <f t="shared" si="0"/>
        <v>-1665</v>
      </c>
      <c r="G16" s="39">
        <f t="shared" si="3"/>
        <v>55.998942917547566</v>
      </c>
      <c r="H16" s="40">
        <f t="shared" si="4"/>
        <v>55.998942917547566</v>
      </c>
      <c r="I16" s="41">
        <f t="shared" si="1"/>
        <v>11.131540239546123</v>
      </c>
      <c r="J16" s="42">
        <v>4072</v>
      </c>
      <c r="K16" s="36">
        <f t="shared" si="5"/>
        <v>-1953</v>
      </c>
      <c r="L16" s="41">
        <f t="shared" si="6"/>
        <v>52.03831041257367</v>
      </c>
      <c r="M16" s="36">
        <v>216.8</v>
      </c>
    </row>
    <row r="17" spans="1:13" s="13" customFormat="1" ht="13.5" customHeight="1">
      <c r="A17" s="56" t="s">
        <v>38</v>
      </c>
      <c r="B17" s="46" t="s">
        <v>39</v>
      </c>
      <c r="C17" s="54" t="s">
        <v>39</v>
      </c>
      <c r="D17" s="47" t="s">
        <v>40</v>
      </c>
      <c r="E17" s="48">
        <f t="shared" si="2"/>
        <v>804</v>
      </c>
      <c r="F17" s="49">
        <f t="shared" si="0"/>
        <v>804</v>
      </c>
      <c r="G17" s="50">
        <f t="shared" si="3"/>
        <v>213.39915373765868</v>
      </c>
      <c r="H17" s="51">
        <f t="shared" si="4"/>
        <v>213.39915373765868</v>
      </c>
      <c r="I17" s="52">
        <f t="shared" si="1"/>
        <v>7.948098339987392</v>
      </c>
      <c r="J17" s="53">
        <f>J18+J19</f>
        <v>652</v>
      </c>
      <c r="K17" s="54">
        <f t="shared" si="5"/>
        <v>861</v>
      </c>
      <c r="L17" s="52">
        <f t="shared" si="6"/>
        <v>232.05521472392635</v>
      </c>
      <c r="M17" s="54">
        <f>M18+M19</f>
        <v>3.4</v>
      </c>
    </row>
    <row r="18" spans="1:13" s="43" customFormat="1" ht="21.75" customHeight="1">
      <c r="A18" s="55" t="s">
        <v>41</v>
      </c>
      <c r="B18" s="35" t="s">
        <v>42</v>
      </c>
      <c r="C18" s="36" t="s">
        <v>42</v>
      </c>
      <c r="D18" s="44" t="s">
        <v>43</v>
      </c>
      <c r="E18" s="37">
        <f t="shared" si="2"/>
        <v>246</v>
      </c>
      <c r="F18" s="38">
        <f t="shared" si="0"/>
        <v>246</v>
      </c>
      <c r="G18" s="39">
        <f t="shared" si="3"/>
        <v>223.6180904522613</v>
      </c>
      <c r="H18" s="40">
        <f t="shared" si="4"/>
        <v>223.6180904522613</v>
      </c>
      <c r="I18" s="41">
        <f t="shared" si="1"/>
        <v>2.337675982349233</v>
      </c>
      <c r="J18" s="42">
        <v>2</v>
      </c>
      <c r="K18" s="36">
        <f t="shared" si="5"/>
        <v>443</v>
      </c>
      <c r="L18" s="41">
        <f t="shared" si="6"/>
        <v>22250</v>
      </c>
      <c r="M18" s="36">
        <v>3.4</v>
      </c>
    </row>
    <row r="19" spans="1:13" s="43" customFormat="1" ht="12.75" customHeight="1">
      <c r="A19" s="55" t="s">
        <v>44</v>
      </c>
      <c r="B19" s="35" t="s">
        <v>45</v>
      </c>
      <c r="C19" s="36" t="s">
        <v>45</v>
      </c>
      <c r="D19" s="44" t="s">
        <v>46</v>
      </c>
      <c r="E19" s="37">
        <f t="shared" si="2"/>
        <v>558</v>
      </c>
      <c r="F19" s="38">
        <f t="shared" si="0"/>
        <v>558</v>
      </c>
      <c r="G19" s="39">
        <f t="shared" si="3"/>
        <v>209.41176470588238</v>
      </c>
      <c r="H19" s="40">
        <f t="shared" si="4"/>
        <v>209.41176470588238</v>
      </c>
      <c r="I19" s="41">
        <f t="shared" si="1"/>
        <v>5.610422357638159</v>
      </c>
      <c r="J19" s="42">
        <v>650</v>
      </c>
      <c r="K19" s="36">
        <f t="shared" si="5"/>
        <v>418</v>
      </c>
      <c r="L19" s="41">
        <f t="shared" si="6"/>
        <v>164.30769230769232</v>
      </c>
      <c r="M19" s="36"/>
    </row>
    <row r="20" spans="1:13" s="13" customFormat="1" ht="13.5" customHeight="1">
      <c r="A20" s="56" t="s">
        <v>47</v>
      </c>
      <c r="B20" s="46" t="s">
        <v>48</v>
      </c>
      <c r="C20" s="54" t="s">
        <v>48</v>
      </c>
      <c r="D20" s="47" t="s">
        <v>49</v>
      </c>
      <c r="E20" s="48">
        <f t="shared" si="2"/>
        <v>-428</v>
      </c>
      <c r="F20" s="49">
        <f t="shared" si="0"/>
        <v>-428</v>
      </c>
      <c r="G20" s="50">
        <f t="shared" si="3"/>
        <v>76.12939208031233</v>
      </c>
      <c r="H20" s="51">
        <f t="shared" si="4"/>
        <v>76.12939208031233</v>
      </c>
      <c r="I20" s="52">
        <f t="shared" si="1"/>
        <v>7.170624080689221</v>
      </c>
      <c r="J20" s="53">
        <f>J21+J22+J23</f>
        <v>1655</v>
      </c>
      <c r="K20" s="54">
        <f t="shared" si="5"/>
        <v>-290</v>
      </c>
      <c r="L20" s="52">
        <f t="shared" si="6"/>
        <v>82.4773413897281</v>
      </c>
      <c r="M20" s="54">
        <f>M21+M22+M23</f>
        <v>541.9</v>
      </c>
    </row>
    <row r="21" spans="1:13" s="43" customFormat="1" ht="12.75" customHeight="1">
      <c r="A21" s="55" t="s">
        <v>50</v>
      </c>
      <c r="B21" s="35" t="s">
        <v>51</v>
      </c>
      <c r="C21" s="36" t="s">
        <v>51</v>
      </c>
      <c r="D21" s="44" t="s">
        <v>52</v>
      </c>
      <c r="E21" s="37">
        <f t="shared" si="2"/>
        <v>261</v>
      </c>
      <c r="F21" s="38">
        <f t="shared" si="0"/>
        <v>261</v>
      </c>
      <c r="G21" s="39">
        <f t="shared" si="3"/>
        <v>206.9672131147541</v>
      </c>
      <c r="H21" s="40">
        <f t="shared" si="4"/>
        <v>206.9672131147541</v>
      </c>
      <c r="I21" s="41">
        <f t="shared" si="1"/>
        <v>2.652868249632276</v>
      </c>
      <c r="J21" s="42">
        <v>386</v>
      </c>
      <c r="K21" s="36">
        <f t="shared" si="5"/>
        <v>119</v>
      </c>
      <c r="L21" s="41">
        <f t="shared" si="6"/>
        <v>130.82901554404145</v>
      </c>
      <c r="M21" s="36">
        <v>38.2</v>
      </c>
    </row>
    <row r="22" spans="1:13" s="43" customFormat="1" ht="13.5" customHeight="1">
      <c r="A22" s="55" t="s">
        <v>53</v>
      </c>
      <c r="B22" s="35" t="s">
        <v>54</v>
      </c>
      <c r="C22" s="36" t="s">
        <v>54</v>
      </c>
      <c r="D22" s="44" t="s">
        <v>55</v>
      </c>
      <c r="E22" s="37">
        <f t="shared" si="2"/>
        <v>-709</v>
      </c>
      <c r="F22" s="38">
        <f t="shared" si="0"/>
        <v>-709</v>
      </c>
      <c r="G22" s="39">
        <f t="shared" si="3"/>
        <v>53.81107491856677</v>
      </c>
      <c r="H22" s="40">
        <f t="shared" si="4"/>
        <v>53.81107491856677</v>
      </c>
      <c r="I22" s="41">
        <f t="shared" si="1"/>
        <v>4.339146879596554</v>
      </c>
      <c r="J22" s="42">
        <v>1213</v>
      </c>
      <c r="K22" s="36">
        <f t="shared" si="5"/>
        <v>-387</v>
      </c>
      <c r="L22" s="41">
        <f t="shared" si="6"/>
        <v>68.09563066776587</v>
      </c>
      <c r="M22" s="36">
        <v>503.7</v>
      </c>
    </row>
    <row r="23" spans="1:13" s="43" customFormat="1" ht="12" customHeight="1">
      <c r="A23" s="55" t="s">
        <v>56</v>
      </c>
      <c r="B23" s="35" t="s">
        <v>57</v>
      </c>
      <c r="C23" s="36" t="s">
        <v>57</v>
      </c>
      <c r="D23" s="44" t="s">
        <v>58</v>
      </c>
      <c r="E23" s="37">
        <f t="shared" si="2"/>
        <v>20</v>
      </c>
      <c r="F23" s="38">
        <f t="shared" si="0"/>
        <v>20</v>
      </c>
      <c r="G23" s="39">
        <f t="shared" si="3"/>
        <v>242.85714285714283</v>
      </c>
      <c r="H23" s="40">
        <f t="shared" si="4"/>
        <v>242.85714285714283</v>
      </c>
      <c r="I23" s="41">
        <f t="shared" si="1"/>
        <v>0.17860895146039082</v>
      </c>
      <c r="J23" s="42">
        <v>56</v>
      </c>
      <c r="K23" s="36">
        <f t="shared" si="5"/>
        <v>-22</v>
      </c>
      <c r="L23" s="41">
        <f t="shared" si="6"/>
        <v>60.71428571428571</v>
      </c>
      <c r="M23" s="36"/>
    </row>
    <row r="24" spans="1:13" s="43" customFormat="1" ht="13.5" customHeight="1">
      <c r="A24" s="55" t="s">
        <v>59</v>
      </c>
      <c r="B24" s="35"/>
      <c r="C24" s="36" t="s">
        <v>60</v>
      </c>
      <c r="D24" s="44" t="s">
        <v>60</v>
      </c>
      <c r="E24" s="37">
        <f t="shared" si="2"/>
        <v>0</v>
      </c>
      <c r="F24" s="38">
        <f t="shared" si="0"/>
        <v>0</v>
      </c>
      <c r="G24" s="39"/>
      <c r="H24" s="40"/>
      <c r="I24" s="41">
        <f t="shared" si="1"/>
        <v>0</v>
      </c>
      <c r="J24" s="42"/>
      <c r="K24" s="36">
        <f t="shared" si="5"/>
        <v>0</v>
      </c>
      <c r="L24" s="41" t="e">
        <f t="shared" si="6"/>
        <v>#DIV/0!</v>
      </c>
      <c r="M24" s="36"/>
    </row>
    <row r="25" spans="1:13" s="13" customFormat="1" ht="14.25" customHeight="1">
      <c r="A25" s="56" t="s">
        <v>61</v>
      </c>
      <c r="B25" s="46" t="s">
        <v>62</v>
      </c>
      <c r="C25" s="54" t="s">
        <v>62</v>
      </c>
      <c r="D25" s="47" t="s">
        <v>63</v>
      </c>
      <c r="E25" s="48">
        <f t="shared" si="2"/>
        <v>-751</v>
      </c>
      <c r="F25" s="49">
        <f t="shared" si="0"/>
        <v>-751</v>
      </c>
      <c r="G25" s="50">
        <f t="shared" si="3"/>
        <v>87.16239316239316</v>
      </c>
      <c r="H25" s="51">
        <f t="shared" si="4"/>
        <v>87.16239316239316</v>
      </c>
      <c r="I25" s="52">
        <f t="shared" si="1"/>
        <v>26.786089514603905</v>
      </c>
      <c r="J25" s="53">
        <f>J26+J27+J28+J29+J30</f>
        <v>3761</v>
      </c>
      <c r="K25" s="54">
        <f t="shared" si="5"/>
        <v>1338</v>
      </c>
      <c r="L25" s="52">
        <f t="shared" si="6"/>
        <v>135.5756447753257</v>
      </c>
      <c r="M25" s="54">
        <f>M26+M27+M28+M29+M30</f>
        <v>1951.6999999999998</v>
      </c>
    </row>
    <row r="26" spans="1:13" s="43" customFormat="1" ht="13.5" customHeight="1">
      <c r="A26" s="57" t="s">
        <v>64</v>
      </c>
      <c r="B26" s="35" t="s">
        <v>65</v>
      </c>
      <c r="C26" s="36" t="s">
        <v>65</v>
      </c>
      <c r="D26" s="44" t="s">
        <v>60</v>
      </c>
      <c r="E26" s="37">
        <f t="shared" si="2"/>
        <v>-27</v>
      </c>
      <c r="F26" s="38">
        <f t="shared" si="0"/>
        <v>-27</v>
      </c>
      <c r="G26" s="39">
        <f t="shared" si="3"/>
        <v>0</v>
      </c>
      <c r="H26" s="40">
        <f t="shared" si="4"/>
        <v>0</v>
      </c>
      <c r="I26" s="41">
        <f t="shared" si="1"/>
        <v>0</v>
      </c>
      <c r="J26" s="42">
        <v>15</v>
      </c>
      <c r="K26" s="36">
        <f t="shared" si="5"/>
        <v>-15</v>
      </c>
      <c r="L26" s="41">
        <f t="shared" si="6"/>
        <v>0</v>
      </c>
      <c r="M26" s="36">
        <v>37.4</v>
      </c>
    </row>
    <row r="27" spans="1:13" s="43" customFormat="1" ht="22.5" customHeight="1">
      <c r="A27" s="55" t="s">
        <v>66</v>
      </c>
      <c r="B27" s="35" t="s">
        <v>67</v>
      </c>
      <c r="C27" s="36" t="s">
        <v>67</v>
      </c>
      <c r="D27" s="44" t="s">
        <v>68</v>
      </c>
      <c r="E27" s="37">
        <f t="shared" si="2"/>
        <v>489</v>
      </c>
      <c r="F27" s="38">
        <f t="shared" si="0"/>
        <v>489</v>
      </c>
      <c r="G27" s="39">
        <f t="shared" si="3"/>
        <v>118.14471243042672</v>
      </c>
      <c r="H27" s="40">
        <f t="shared" si="4"/>
        <v>118.14471243042672</v>
      </c>
      <c r="I27" s="41">
        <f t="shared" si="1"/>
        <v>16.72620298382013</v>
      </c>
      <c r="J27" s="42">
        <v>2431</v>
      </c>
      <c r="K27" s="36">
        <f t="shared" si="5"/>
        <v>753</v>
      </c>
      <c r="L27" s="41">
        <f t="shared" si="6"/>
        <v>130.9749074454957</v>
      </c>
      <c r="M27" s="36">
        <v>164.3</v>
      </c>
    </row>
    <row r="28" spans="1:13" s="43" customFormat="1" ht="12" customHeight="1">
      <c r="A28" s="55" t="s">
        <v>69</v>
      </c>
      <c r="B28" s="35" t="s">
        <v>70</v>
      </c>
      <c r="C28" s="36" t="s">
        <v>70</v>
      </c>
      <c r="D28" s="44" t="s">
        <v>71</v>
      </c>
      <c r="E28" s="37">
        <f t="shared" si="2"/>
        <v>17</v>
      </c>
      <c r="F28" s="38">
        <f t="shared" si="0"/>
        <v>17</v>
      </c>
      <c r="G28" s="39">
        <f t="shared" si="3"/>
        <v>168</v>
      </c>
      <c r="H28" s="40">
        <f t="shared" si="4"/>
        <v>168</v>
      </c>
      <c r="I28" s="41">
        <f t="shared" si="1"/>
        <v>0.22063458709812986</v>
      </c>
      <c r="J28" s="42">
        <v>27</v>
      </c>
      <c r="K28" s="36">
        <f t="shared" si="5"/>
        <v>15</v>
      </c>
      <c r="L28" s="41">
        <f t="shared" si="6"/>
        <v>155.55555555555557</v>
      </c>
      <c r="M28" s="36">
        <v>184.4</v>
      </c>
    </row>
    <row r="29" spans="1:13" s="43" customFormat="1" ht="21.75" customHeight="1">
      <c r="A29" s="55" t="s">
        <v>72</v>
      </c>
      <c r="B29" s="35" t="s">
        <v>73</v>
      </c>
      <c r="C29" s="36" t="s">
        <v>73</v>
      </c>
      <c r="D29" s="44" t="s">
        <v>74</v>
      </c>
      <c r="E29" s="37">
        <f t="shared" si="2"/>
        <v>-129</v>
      </c>
      <c r="F29" s="38">
        <f t="shared" si="0"/>
        <v>-129</v>
      </c>
      <c r="G29" s="39">
        <f t="shared" si="3"/>
        <v>55.821917808219176</v>
      </c>
      <c r="H29" s="40">
        <f t="shared" si="4"/>
        <v>55.821917808219176</v>
      </c>
      <c r="I29" s="41">
        <f t="shared" si="1"/>
        <v>0.8562723261189324</v>
      </c>
      <c r="J29" s="42">
        <v>206</v>
      </c>
      <c r="K29" s="36">
        <f t="shared" si="5"/>
        <v>-43</v>
      </c>
      <c r="L29" s="41">
        <f t="shared" si="6"/>
        <v>79.12621359223301</v>
      </c>
      <c r="M29" s="36">
        <v>494.4</v>
      </c>
    </row>
    <row r="30" spans="1:13" s="43" customFormat="1" ht="12.75">
      <c r="A30" s="55" t="s">
        <v>75</v>
      </c>
      <c r="B30" s="35" t="s">
        <v>76</v>
      </c>
      <c r="C30" s="36" t="s">
        <v>76</v>
      </c>
      <c r="D30" s="44" t="s">
        <v>77</v>
      </c>
      <c r="E30" s="37">
        <f t="shared" si="2"/>
        <v>-1101</v>
      </c>
      <c r="F30" s="38">
        <f t="shared" si="0"/>
        <v>-1101</v>
      </c>
      <c r="G30" s="39">
        <f t="shared" si="3"/>
        <v>60.8324439701174</v>
      </c>
      <c r="H30" s="40">
        <f t="shared" si="4"/>
        <v>60.8324439701174</v>
      </c>
      <c r="I30" s="41">
        <f t="shared" si="1"/>
        <v>8.982979617566714</v>
      </c>
      <c r="J30" s="42">
        <f>J31+J32+J33</f>
        <v>1082</v>
      </c>
      <c r="K30" s="36">
        <f t="shared" si="5"/>
        <v>628</v>
      </c>
      <c r="L30" s="41">
        <f t="shared" si="6"/>
        <v>158.04066543438077</v>
      </c>
      <c r="M30" s="36">
        <f>M31+M32+M33</f>
        <v>1071.1999999999998</v>
      </c>
    </row>
    <row r="31" spans="1:13" s="43" customFormat="1" ht="11.25" customHeight="1">
      <c r="A31" s="57" t="s">
        <v>78</v>
      </c>
      <c r="B31" s="35" t="s">
        <v>79</v>
      </c>
      <c r="C31" s="36" t="s">
        <v>79</v>
      </c>
      <c r="D31" s="44" t="s">
        <v>80</v>
      </c>
      <c r="E31" s="37">
        <f t="shared" si="2"/>
        <v>-134</v>
      </c>
      <c r="F31" s="38">
        <f t="shared" si="0"/>
        <v>-134</v>
      </c>
      <c r="G31" s="39">
        <f t="shared" si="3"/>
        <v>76.15658362989323</v>
      </c>
      <c r="H31" s="40">
        <f t="shared" si="4"/>
        <v>76.15658362989323</v>
      </c>
      <c r="I31" s="41">
        <f t="shared" si="1"/>
        <v>2.248371506619038</v>
      </c>
      <c r="J31" s="42">
        <v>252</v>
      </c>
      <c r="K31" s="36">
        <f t="shared" si="5"/>
        <v>176</v>
      </c>
      <c r="L31" s="41">
        <f t="shared" si="6"/>
        <v>169.84126984126985</v>
      </c>
      <c r="M31" s="36">
        <v>581.9</v>
      </c>
    </row>
    <row r="32" spans="1:13" s="43" customFormat="1" ht="13.5" customHeight="1">
      <c r="A32" s="57" t="s">
        <v>81</v>
      </c>
      <c r="B32" s="35" t="s">
        <v>82</v>
      </c>
      <c r="C32" s="36" t="s">
        <v>82</v>
      </c>
      <c r="D32" s="44" t="s">
        <v>83</v>
      </c>
      <c r="E32" s="37">
        <f t="shared" si="2"/>
        <v>-706</v>
      </c>
      <c r="F32" s="38">
        <f t="shared" si="0"/>
        <v>-706</v>
      </c>
      <c r="G32" s="39">
        <f t="shared" si="3"/>
        <v>58.15056312981625</v>
      </c>
      <c r="H32" s="40">
        <f t="shared" si="4"/>
        <v>58.15056312981625</v>
      </c>
      <c r="I32" s="41">
        <f t="shared" si="1"/>
        <v>5.153393570077747</v>
      </c>
      <c r="J32" s="42">
        <v>608</v>
      </c>
      <c r="K32" s="36">
        <f t="shared" si="5"/>
        <v>373</v>
      </c>
      <c r="L32" s="41">
        <f t="shared" si="6"/>
        <v>161.3486842105263</v>
      </c>
      <c r="M32" s="36">
        <v>371.2</v>
      </c>
    </row>
    <row r="33" spans="1:13" s="43" customFormat="1" ht="15" customHeight="1">
      <c r="A33" s="57" t="s">
        <v>84</v>
      </c>
      <c r="B33" s="35" t="s">
        <v>79</v>
      </c>
      <c r="C33" s="36" t="s">
        <v>79</v>
      </c>
      <c r="D33" s="44" t="s">
        <v>85</v>
      </c>
      <c r="E33" s="37">
        <f t="shared" si="2"/>
        <v>-261</v>
      </c>
      <c r="F33" s="38">
        <f t="shared" si="0"/>
        <v>-261</v>
      </c>
      <c r="G33" s="39">
        <f t="shared" si="3"/>
        <v>53.55871886120996</v>
      </c>
      <c r="H33" s="40">
        <f t="shared" si="4"/>
        <v>53.55871886120996</v>
      </c>
      <c r="I33" s="41">
        <f t="shared" si="1"/>
        <v>1.5812145408699307</v>
      </c>
      <c r="J33" s="42">
        <v>222</v>
      </c>
      <c r="K33" s="36">
        <f t="shared" si="5"/>
        <v>79</v>
      </c>
      <c r="L33" s="41">
        <f t="shared" si="6"/>
        <v>135.5855855855856</v>
      </c>
      <c r="M33" s="36">
        <v>118.1</v>
      </c>
    </row>
    <row r="34" spans="1:13" s="13" customFormat="1" ht="12.75">
      <c r="A34" s="56" t="s">
        <v>86</v>
      </c>
      <c r="B34" s="46" t="s">
        <v>87</v>
      </c>
      <c r="C34" s="54" t="s">
        <v>87</v>
      </c>
      <c r="D34" s="47" t="s">
        <v>88</v>
      </c>
      <c r="E34" s="48">
        <f t="shared" si="2"/>
        <v>-399</v>
      </c>
      <c r="F34" s="49">
        <f t="shared" si="0"/>
        <v>-399</v>
      </c>
      <c r="G34" s="50">
        <f t="shared" si="3"/>
        <v>34.697217675941076</v>
      </c>
      <c r="H34" s="51">
        <f t="shared" si="4"/>
        <v>34.697217675941076</v>
      </c>
      <c r="I34" s="52">
        <f t="shared" si="1"/>
        <v>1.113679344400084</v>
      </c>
      <c r="J34" s="53">
        <f>J35+J38</f>
        <v>390</v>
      </c>
      <c r="K34" s="54">
        <f t="shared" si="5"/>
        <v>-178</v>
      </c>
      <c r="L34" s="52">
        <f t="shared" si="6"/>
        <v>54.35897435897436</v>
      </c>
      <c r="M34" s="54">
        <f>M35+M38</f>
        <v>165</v>
      </c>
    </row>
    <row r="35" spans="1:13" s="43" customFormat="1" ht="12.75">
      <c r="A35" s="55" t="s">
        <v>89</v>
      </c>
      <c r="B35" s="35" t="s">
        <v>90</v>
      </c>
      <c r="C35" s="36" t="s">
        <v>90</v>
      </c>
      <c r="D35" s="44" t="s">
        <v>91</v>
      </c>
      <c r="E35" s="37">
        <f t="shared" si="2"/>
        <v>-74</v>
      </c>
      <c r="F35" s="38">
        <f t="shared" si="0"/>
        <v>-74</v>
      </c>
      <c r="G35" s="39">
        <f t="shared" si="3"/>
        <v>56.72514619883041</v>
      </c>
      <c r="H35" s="40">
        <f t="shared" si="4"/>
        <v>56.72514619883041</v>
      </c>
      <c r="I35" s="41">
        <f t="shared" si="1"/>
        <v>0.5095608321075856</v>
      </c>
      <c r="J35" s="42">
        <v>93</v>
      </c>
      <c r="K35" s="36">
        <f t="shared" si="5"/>
        <v>4</v>
      </c>
      <c r="L35" s="41">
        <f t="shared" si="6"/>
        <v>104.3010752688172</v>
      </c>
      <c r="M35" s="36"/>
    </row>
    <row r="36" spans="1:13" s="43" customFormat="1" ht="22.5" customHeight="1">
      <c r="A36" s="57" t="s">
        <v>92</v>
      </c>
      <c r="B36" s="35" t="s">
        <v>93</v>
      </c>
      <c r="C36" s="36" t="s">
        <v>93</v>
      </c>
      <c r="D36" s="44" t="s">
        <v>94</v>
      </c>
      <c r="E36" s="37">
        <f t="shared" si="2"/>
        <v>-49</v>
      </c>
      <c r="F36" s="38">
        <f t="shared" si="0"/>
        <v>-49</v>
      </c>
      <c r="G36" s="39">
        <f t="shared" si="3"/>
        <v>38.75</v>
      </c>
      <c r="H36" s="40">
        <f t="shared" si="4"/>
        <v>38.75</v>
      </c>
      <c r="I36" s="41">
        <f t="shared" si="1"/>
        <v>0.1628493380962387</v>
      </c>
      <c r="J36" s="42"/>
      <c r="K36" s="36">
        <f t="shared" si="5"/>
        <v>31</v>
      </c>
      <c r="L36" s="41" t="e">
        <f t="shared" si="6"/>
        <v>#DIV/0!</v>
      </c>
      <c r="M36" s="36"/>
    </row>
    <row r="37" spans="1:13" s="43" customFormat="1" ht="56.25" customHeight="1">
      <c r="A37" s="57" t="s">
        <v>206</v>
      </c>
      <c r="B37" s="35" t="s">
        <v>95</v>
      </c>
      <c r="C37" s="36" t="s">
        <v>95</v>
      </c>
      <c r="D37" s="44" t="s">
        <v>96</v>
      </c>
      <c r="E37" s="37">
        <f t="shared" si="2"/>
        <v>-25</v>
      </c>
      <c r="F37" s="38">
        <f t="shared" si="0"/>
        <v>-25</v>
      </c>
      <c r="G37" s="39">
        <f t="shared" si="3"/>
        <v>72.52747252747253</v>
      </c>
      <c r="H37" s="40">
        <f t="shared" si="4"/>
        <v>72.52747252747253</v>
      </c>
      <c r="I37" s="41">
        <f t="shared" si="1"/>
        <v>0.34671149401134693</v>
      </c>
      <c r="J37" s="42"/>
      <c r="K37" s="36">
        <f t="shared" si="5"/>
        <v>66</v>
      </c>
      <c r="L37" s="41" t="e">
        <f t="shared" si="6"/>
        <v>#DIV/0!</v>
      </c>
      <c r="M37" s="36"/>
    </row>
    <row r="38" spans="1:13" s="43" customFormat="1" ht="14.25" customHeight="1">
      <c r="A38" s="55" t="s">
        <v>97</v>
      </c>
      <c r="B38" s="35" t="s">
        <v>98</v>
      </c>
      <c r="C38" s="36" t="s">
        <v>98</v>
      </c>
      <c r="D38" s="44" t="s">
        <v>99</v>
      </c>
      <c r="E38" s="37">
        <f t="shared" si="2"/>
        <v>-325</v>
      </c>
      <c r="F38" s="38">
        <f t="shared" si="0"/>
        <v>-325</v>
      </c>
      <c r="G38" s="39">
        <f t="shared" si="3"/>
        <v>26.136363636363637</v>
      </c>
      <c r="H38" s="40">
        <f t="shared" si="4"/>
        <v>26.136363636363637</v>
      </c>
      <c r="I38" s="41">
        <f t="shared" si="1"/>
        <v>0.6041185122924985</v>
      </c>
      <c r="J38" s="42">
        <f>J39+J40+J41</f>
        <v>297</v>
      </c>
      <c r="K38" s="36">
        <f t="shared" si="5"/>
        <v>-182</v>
      </c>
      <c r="L38" s="41">
        <f t="shared" si="6"/>
        <v>38.72053872053872</v>
      </c>
      <c r="M38" s="36">
        <f>M39+M40+M41</f>
        <v>165</v>
      </c>
    </row>
    <row r="39" spans="1:13" s="43" customFormat="1" ht="33" customHeight="1">
      <c r="A39" s="57" t="s">
        <v>100</v>
      </c>
      <c r="B39" s="35" t="s">
        <v>101</v>
      </c>
      <c r="C39" s="36" t="s">
        <v>101</v>
      </c>
      <c r="D39" s="44" t="s">
        <v>102</v>
      </c>
      <c r="E39" s="37">
        <f t="shared" si="2"/>
        <v>-336</v>
      </c>
      <c r="F39" s="38">
        <f t="shared" si="0"/>
        <v>-336</v>
      </c>
      <c r="G39" s="39">
        <f t="shared" si="3"/>
        <v>22.58064516129032</v>
      </c>
      <c r="H39" s="40">
        <f t="shared" si="4"/>
        <v>22.58064516129032</v>
      </c>
      <c r="I39" s="41">
        <f t="shared" si="1"/>
        <v>0.514814036562303</v>
      </c>
      <c r="J39" s="42">
        <v>287</v>
      </c>
      <c r="K39" s="36">
        <f t="shared" si="5"/>
        <v>-189</v>
      </c>
      <c r="L39" s="41">
        <f t="shared" si="6"/>
        <v>34.146341463414636</v>
      </c>
      <c r="M39" s="36">
        <v>165</v>
      </c>
    </row>
    <row r="40" spans="1:13" s="43" customFormat="1" ht="23.25" customHeight="1">
      <c r="A40" s="57" t="s">
        <v>103</v>
      </c>
      <c r="B40" s="35"/>
      <c r="C40" s="36" t="s">
        <v>60</v>
      </c>
      <c r="D40" s="44" t="s">
        <v>104</v>
      </c>
      <c r="E40" s="37">
        <f t="shared" si="2"/>
        <v>17</v>
      </c>
      <c r="F40" s="38">
        <f t="shared" si="0"/>
        <v>17</v>
      </c>
      <c r="G40" s="39"/>
      <c r="H40" s="40"/>
      <c r="I40" s="41">
        <f t="shared" si="1"/>
        <v>0.08930447573019541</v>
      </c>
      <c r="J40" s="42">
        <v>10</v>
      </c>
      <c r="K40" s="36">
        <f t="shared" si="5"/>
        <v>7</v>
      </c>
      <c r="L40" s="41">
        <f t="shared" si="6"/>
        <v>170</v>
      </c>
      <c r="M40" s="36"/>
    </row>
    <row r="41" spans="1:13" s="43" customFormat="1" ht="12.75" customHeight="1">
      <c r="A41" s="57" t="s">
        <v>105</v>
      </c>
      <c r="B41" s="35" t="s">
        <v>106</v>
      </c>
      <c r="C41" s="36" t="s">
        <v>106</v>
      </c>
      <c r="D41" s="44" t="s">
        <v>60</v>
      </c>
      <c r="E41" s="37">
        <f t="shared" si="2"/>
        <v>-6</v>
      </c>
      <c r="F41" s="38">
        <f t="shared" si="0"/>
        <v>-6</v>
      </c>
      <c r="G41" s="39">
        <f t="shared" si="3"/>
        <v>0</v>
      </c>
      <c r="H41" s="40">
        <f t="shared" si="4"/>
        <v>0</v>
      </c>
      <c r="I41" s="41">
        <f t="shared" si="1"/>
        <v>0</v>
      </c>
      <c r="J41" s="42"/>
      <c r="K41" s="36">
        <f t="shared" si="5"/>
        <v>0</v>
      </c>
      <c r="L41" s="41" t="e">
        <f t="shared" si="6"/>
        <v>#DIV/0!</v>
      </c>
      <c r="M41" s="36"/>
    </row>
    <row r="42" spans="1:13" s="13" customFormat="1" ht="12.75" customHeight="1">
      <c r="A42" s="58" t="s">
        <v>107</v>
      </c>
      <c r="B42" s="46" t="s">
        <v>108</v>
      </c>
      <c r="C42" s="54" t="s">
        <v>108</v>
      </c>
      <c r="D42" s="47" t="s">
        <v>109</v>
      </c>
      <c r="E42" s="48">
        <f t="shared" si="2"/>
        <v>1143</v>
      </c>
      <c r="F42" s="49">
        <f t="shared" si="0"/>
        <v>1143</v>
      </c>
      <c r="G42" s="50">
        <f t="shared" si="3"/>
        <v>339.12133891213387</v>
      </c>
      <c r="H42" s="51">
        <f t="shared" si="4"/>
        <v>339.12133891213387</v>
      </c>
      <c r="I42" s="52">
        <f t="shared" si="1"/>
        <v>8.51544442109687</v>
      </c>
      <c r="J42" s="53">
        <f>J43+J57+J58+J63</f>
        <v>697</v>
      </c>
      <c r="K42" s="54">
        <f t="shared" si="5"/>
        <v>924</v>
      </c>
      <c r="L42" s="52">
        <f t="shared" si="6"/>
        <v>232.56814921090387</v>
      </c>
      <c r="M42" s="54">
        <f>M43+M57+M58+M63</f>
        <v>0</v>
      </c>
    </row>
    <row r="43" spans="1:13" s="13" customFormat="1" ht="51.75" customHeight="1">
      <c r="A43" s="56" t="s">
        <v>110</v>
      </c>
      <c r="B43" s="46" t="s">
        <v>111</v>
      </c>
      <c r="C43" s="54" t="s">
        <v>111</v>
      </c>
      <c r="D43" s="47" t="s">
        <v>112</v>
      </c>
      <c r="E43" s="48">
        <f t="shared" si="2"/>
        <v>758</v>
      </c>
      <c r="F43" s="49">
        <f t="shared" si="0"/>
        <v>758</v>
      </c>
      <c r="G43" s="50">
        <f t="shared" si="3"/>
        <v>324.9258160237389</v>
      </c>
      <c r="H43" s="51">
        <f t="shared" si="4"/>
        <v>324.9258160237389</v>
      </c>
      <c r="I43" s="52">
        <f t="shared" si="1"/>
        <v>5.752258877915528</v>
      </c>
      <c r="J43" s="53">
        <f>J44+J49+J50+J54+J55+J56</f>
        <v>371</v>
      </c>
      <c r="K43" s="54">
        <f t="shared" si="5"/>
        <v>724</v>
      </c>
      <c r="L43" s="52">
        <f t="shared" si="6"/>
        <v>295.14824797843664</v>
      </c>
      <c r="M43" s="54">
        <f>M44+M49+M50+M54+M55+M56</f>
        <v>0</v>
      </c>
    </row>
    <row r="44" spans="1:13" s="43" customFormat="1" ht="21" customHeight="1">
      <c r="A44" s="55" t="s">
        <v>113</v>
      </c>
      <c r="B44" s="35" t="s">
        <v>114</v>
      </c>
      <c r="C44" s="36" t="s">
        <v>111</v>
      </c>
      <c r="D44" s="44" t="s">
        <v>115</v>
      </c>
      <c r="E44" s="37">
        <f t="shared" si="2"/>
        <v>247</v>
      </c>
      <c r="F44" s="38">
        <f t="shared" si="0"/>
        <v>174</v>
      </c>
      <c r="G44" s="39">
        <f t="shared" si="3"/>
        <v>193.56060606060606</v>
      </c>
      <c r="H44" s="40">
        <f t="shared" si="4"/>
        <v>151.6320474777448</v>
      </c>
      <c r="I44" s="41">
        <f t="shared" si="1"/>
        <v>2.68438747636058</v>
      </c>
      <c r="J44" s="42">
        <v>371</v>
      </c>
      <c r="K44" s="36">
        <f t="shared" si="5"/>
        <v>140</v>
      </c>
      <c r="L44" s="41">
        <f t="shared" si="6"/>
        <v>137.73584905660377</v>
      </c>
      <c r="M44" s="36"/>
    </row>
    <row r="45" spans="1:13" s="43" customFormat="1" ht="12" customHeight="1">
      <c r="A45" s="57" t="s">
        <v>116</v>
      </c>
      <c r="B45" s="35"/>
      <c r="C45" s="36" t="s">
        <v>60</v>
      </c>
      <c r="D45" s="44" t="s">
        <v>99</v>
      </c>
      <c r="E45" s="37">
        <f t="shared" si="2"/>
        <v>115</v>
      </c>
      <c r="F45" s="38">
        <f t="shared" si="0"/>
        <v>115</v>
      </c>
      <c r="G45" s="39"/>
      <c r="H45" s="40"/>
      <c r="I45" s="41">
        <f t="shared" si="1"/>
        <v>0.6041185122924985</v>
      </c>
      <c r="J45" s="42">
        <v>19</v>
      </c>
      <c r="K45" s="36">
        <f t="shared" si="5"/>
        <v>96</v>
      </c>
      <c r="L45" s="41">
        <f t="shared" si="6"/>
        <v>605.2631578947368</v>
      </c>
      <c r="M45" s="36"/>
    </row>
    <row r="46" spans="1:13" s="43" customFormat="1" ht="12.75" customHeight="1">
      <c r="A46" s="57" t="s">
        <v>117</v>
      </c>
      <c r="B46" s="35" t="s">
        <v>114</v>
      </c>
      <c r="C46" s="36" t="s">
        <v>114</v>
      </c>
      <c r="D46" s="44" t="s">
        <v>118</v>
      </c>
      <c r="E46" s="37">
        <f t="shared" si="2"/>
        <v>-135</v>
      </c>
      <c r="F46" s="38">
        <f t="shared" si="0"/>
        <v>-135</v>
      </c>
      <c r="G46" s="39">
        <f t="shared" si="3"/>
        <v>48.86363636363637</v>
      </c>
      <c r="H46" s="40">
        <f t="shared" si="4"/>
        <v>48.86363636363637</v>
      </c>
      <c r="I46" s="41">
        <f t="shared" si="1"/>
        <v>0.6776633746585418</v>
      </c>
      <c r="J46" s="42">
        <v>68</v>
      </c>
      <c r="K46" s="36">
        <f t="shared" si="5"/>
        <v>61</v>
      </c>
      <c r="L46" s="41">
        <f t="shared" si="6"/>
        <v>189.70588235294116</v>
      </c>
      <c r="M46" s="36"/>
    </row>
    <row r="47" spans="1:13" s="43" customFormat="1" ht="14.25" customHeight="1">
      <c r="A47" s="57" t="s">
        <v>119</v>
      </c>
      <c r="B47" s="35" t="s">
        <v>71</v>
      </c>
      <c r="C47" s="36" t="s">
        <v>71</v>
      </c>
      <c r="D47" s="44">
        <v>225</v>
      </c>
      <c r="E47" s="37">
        <f t="shared" si="2"/>
        <v>183</v>
      </c>
      <c r="F47" s="38">
        <f t="shared" si="0"/>
        <v>183</v>
      </c>
      <c r="G47" s="39">
        <f t="shared" si="3"/>
        <v>535.7142857142857</v>
      </c>
      <c r="H47" s="40">
        <f t="shared" si="4"/>
        <v>535.7142857142857</v>
      </c>
      <c r="I47" s="41">
        <f t="shared" si="1"/>
        <v>1.18197100231141</v>
      </c>
      <c r="J47" s="42">
        <v>186</v>
      </c>
      <c r="K47" s="36">
        <f t="shared" si="5"/>
        <v>39</v>
      </c>
      <c r="L47" s="41">
        <f t="shared" si="6"/>
        <v>120.96774193548387</v>
      </c>
      <c r="M47" s="36"/>
    </row>
    <row r="48" spans="1:13" s="43" customFormat="1" ht="24.75" customHeight="1">
      <c r="A48" s="57" t="s">
        <v>120</v>
      </c>
      <c r="B48" s="35" t="s">
        <v>94</v>
      </c>
      <c r="C48" s="36" t="s">
        <v>94</v>
      </c>
      <c r="D48" s="44">
        <v>42</v>
      </c>
      <c r="E48" s="37">
        <f t="shared" si="2"/>
        <v>11</v>
      </c>
      <c r="F48" s="38">
        <f t="shared" si="0"/>
        <v>11</v>
      </c>
      <c r="G48" s="39">
        <f t="shared" si="3"/>
        <v>135.48387096774192</v>
      </c>
      <c r="H48" s="40">
        <f t="shared" si="4"/>
        <v>135.48387096774192</v>
      </c>
      <c r="I48" s="41">
        <f t="shared" si="1"/>
        <v>0.22063458709812986</v>
      </c>
      <c r="J48" s="42">
        <v>98</v>
      </c>
      <c r="K48" s="36">
        <f t="shared" si="5"/>
        <v>-56</v>
      </c>
      <c r="L48" s="41">
        <f t="shared" si="6"/>
        <v>42.857142857142854</v>
      </c>
      <c r="M48" s="36"/>
    </row>
    <row r="49" spans="1:13" s="43" customFormat="1" ht="22.5" customHeight="1">
      <c r="A49" s="55" t="s">
        <v>121</v>
      </c>
      <c r="B49" s="35"/>
      <c r="C49" s="36" t="s">
        <v>60</v>
      </c>
      <c r="D49" s="44" t="s">
        <v>122</v>
      </c>
      <c r="E49" s="37">
        <f t="shared" si="2"/>
        <v>18</v>
      </c>
      <c r="F49" s="38">
        <f t="shared" si="0"/>
        <v>18</v>
      </c>
      <c r="G49" s="39"/>
      <c r="H49" s="40"/>
      <c r="I49" s="41">
        <f t="shared" si="1"/>
        <v>0.0945576801849128</v>
      </c>
      <c r="J49" s="42"/>
      <c r="K49" s="36">
        <f t="shared" si="5"/>
        <v>18</v>
      </c>
      <c r="L49" s="41" t="e">
        <f t="shared" si="6"/>
        <v>#DIV/0!</v>
      </c>
      <c r="M49" s="36"/>
    </row>
    <row r="50" spans="1:13" s="43" customFormat="1" ht="13.5" customHeight="1">
      <c r="A50" s="55" t="s">
        <v>123</v>
      </c>
      <c r="B50" s="35"/>
      <c r="C50" s="36" t="s">
        <v>60</v>
      </c>
      <c r="D50" s="44" t="s">
        <v>43</v>
      </c>
      <c r="E50" s="37">
        <f t="shared" si="2"/>
        <v>445</v>
      </c>
      <c r="F50" s="38">
        <f t="shared" si="0"/>
        <v>445</v>
      </c>
      <c r="G50" s="39"/>
      <c r="H50" s="40"/>
      <c r="I50" s="41">
        <f t="shared" si="1"/>
        <v>2.337675982349233</v>
      </c>
      <c r="J50" s="42"/>
      <c r="K50" s="36">
        <f t="shared" si="5"/>
        <v>445</v>
      </c>
      <c r="L50" s="41" t="e">
        <f t="shared" si="6"/>
        <v>#DIV/0!</v>
      </c>
      <c r="M50" s="36"/>
    </row>
    <row r="51" spans="1:13" s="43" customFormat="1" ht="12" customHeight="1">
      <c r="A51" s="57" t="s">
        <v>124</v>
      </c>
      <c r="B51" s="35"/>
      <c r="C51" s="36" t="s">
        <v>60</v>
      </c>
      <c r="D51" s="44" t="s">
        <v>43</v>
      </c>
      <c r="E51" s="37">
        <f t="shared" si="2"/>
        <v>445</v>
      </c>
      <c r="F51" s="38">
        <f t="shared" si="0"/>
        <v>445</v>
      </c>
      <c r="G51" s="39"/>
      <c r="H51" s="40"/>
      <c r="I51" s="41">
        <f t="shared" si="1"/>
        <v>2.337675982349233</v>
      </c>
      <c r="J51" s="42"/>
      <c r="K51" s="36">
        <f t="shared" si="5"/>
        <v>445</v>
      </c>
      <c r="L51" s="41" t="e">
        <f t="shared" si="6"/>
        <v>#DIV/0!</v>
      </c>
      <c r="M51" s="36"/>
    </row>
    <row r="52" spans="1:13" s="43" customFormat="1" ht="21.75" customHeight="1">
      <c r="A52" s="57" t="s">
        <v>125</v>
      </c>
      <c r="B52" s="35"/>
      <c r="C52" s="36" t="s">
        <v>60</v>
      </c>
      <c r="D52" s="44" t="s">
        <v>126</v>
      </c>
      <c r="E52" s="37">
        <f t="shared" si="2"/>
        <v>419</v>
      </c>
      <c r="F52" s="38">
        <f t="shared" si="0"/>
        <v>419</v>
      </c>
      <c r="G52" s="39"/>
      <c r="H52" s="40"/>
      <c r="I52" s="41">
        <f t="shared" si="1"/>
        <v>2.201092666526581</v>
      </c>
      <c r="J52" s="42"/>
      <c r="K52" s="36">
        <f t="shared" si="5"/>
        <v>419</v>
      </c>
      <c r="L52" s="41" t="e">
        <f t="shared" si="6"/>
        <v>#DIV/0!</v>
      </c>
      <c r="M52" s="36"/>
    </row>
    <row r="53" spans="1:13" s="43" customFormat="1" ht="33" customHeight="1">
      <c r="A53" s="57" t="s">
        <v>127</v>
      </c>
      <c r="B53" s="35"/>
      <c r="C53" s="36" t="s">
        <v>60</v>
      </c>
      <c r="D53" s="44" t="s">
        <v>128</v>
      </c>
      <c r="E53" s="37">
        <f t="shared" si="2"/>
        <v>26</v>
      </c>
      <c r="F53" s="38">
        <f t="shared" si="0"/>
        <v>26</v>
      </c>
      <c r="G53" s="39"/>
      <c r="H53" s="40"/>
      <c r="I53" s="41">
        <f t="shared" si="1"/>
        <v>0.13658331582265182</v>
      </c>
      <c r="J53" s="42"/>
      <c r="K53" s="36">
        <f t="shared" si="5"/>
        <v>26</v>
      </c>
      <c r="L53" s="41" t="e">
        <f t="shared" si="6"/>
        <v>#DIV/0!</v>
      </c>
      <c r="M53" s="36"/>
    </row>
    <row r="54" spans="1:13" s="43" customFormat="1" ht="13.5" customHeight="1">
      <c r="A54" s="55" t="s">
        <v>129</v>
      </c>
      <c r="B54" s="35"/>
      <c r="C54" s="36" t="s">
        <v>60</v>
      </c>
      <c r="D54" s="36" t="s">
        <v>130</v>
      </c>
      <c r="E54" s="37">
        <f t="shared" si="2"/>
        <v>96</v>
      </c>
      <c r="F54" s="38">
        <f t="shared" si="0"/>
        <v>96</v>
      </c>
      <c r="G54" s="39"/>
      <c r="H54" s="40"/>
      <c r="I54" s="41">
        <f t="shared" si="1"/>
        <v>0.5043076276528682</v>
      </c>
      <c r="J54" s="42"/>
      <c r="K54" s="36">
        <f t="shared" si="5"/>
        <v>96</v>
      </c>
      <c r="L54" s="41" t="e">
        <f t="shared" si="6"/>
        <v>#DIV/0!</v>
      </c>
      <c r="M54" s="36"/>
    </row>
    <row r="55" spans="1:13" s="43" customFormat="1" ht="21" customHeight="1">
      <c r="A55" s="57" t="s">
        <v>131</v>
      </c>
      <c r="B55" s="35"/>
      <c r="C55" s="36" t="s">
        <v>60</v>
      </c>
      <c r="D55" s="36" t="s">
        <v>132</v>
      </c>
      <c r="E55" s="37">
        <f t="shared" si="2"/>
        <v>4</v>
      </c>
      <c r="F55" s="38">
        <f t="shared" si="0"/>
        <v>4</v>
      </c>
      <c r="G55" s="39"/>
      <c r="H55" s="40"/>
      <c r="I55" s="41">
        <f t="shared" si="1"/>
        <v>0.02101281781886951</v>
      </c>
      <c r="J55" s="42"/>
      <c r="K55" s="36">
        <f t="shared" si="5"/>
        <v>4</v>
      </c>
      <c r="L55" s="41" t="e">
        <f t="shared" si="6"/>
        <v>#DIV/0!</v>
      </c>
      <c r="M55" s="36"/>
    </row>
    <row r="56" spans="1:13" s="43" customFormat="1" ht="36" customHeight="1">
      <c r="A56" s="55" t="s">
        <v>133</v>
      </c>
      <c r="B56" s="35"/>
      <c r="C56" s="36" t="s">
        <v>60</v>
      </c>
      <c r="D56" s="36" t="s">
        <v>134</v>
      </c>
      <c r="E56" s="37">
        <f t="shared" si="2"/>
        <v>21</v>
      </c>
      <c r="F56" s="38">
        <f t="shared" si="0"/>
        <v>21</v>
      </c>
      <c r="G56" s="39"/>
      <c r="H56" s="40"/>
      <c r="I56" s="41">
        <f t="shared" si="1"/>
        <v>0.11031729354906493</v>
      </c>
      <c r="J56" s="42"/>
      <c r="K56" s="36">
        <f t="shared" si="5"/>
        <v>21</v>
      </c>
      <c r="L56" s="41" t="e">
        <f t="shared" si="6"/>
        <v>#DIV/0!</v>
      </c>
      <c r="M56" s="36"/>
    </row>
    <row r="57" spans="1:13" s="43" customFormat="1" ht="11.25" customHeight="1">
      <c r="A57" s="55" t="s">
        <v>135</v>
      </c>
      <c r="B57" s="35" t="s">
        <v>136</v>
      </c>
      <c r="C57" s="36" t="s">
        <v>71</v>
      </c>
      <c r="D57" s="36" t="s">
        <v>60</v>
      </c>
      <c r="E57" s="37">
        <f t="shared" si="2"/>
        <v>-42</v>
      </c>
      <c r="F57" s="38">
        <f t="shared" si="0"/>
        <v>-42</v>
      </c>
      <c r="G57" s="39">
        <f t="shared" si="3"/>
        <v>0</v>
      </c>
      <c r="H57" s="40">
        <f t="shared" si="4"/>
        <v>0</v>
      </c>
      <c r="I57" s="41">
        <f t="shared" si="1"/>
        <v>0</v>
      </c>
      <c r="J57" s="42"/>
      <c r="K57" s="36">
        <f t="shared" si="5"/>
        <v>0</v>
      </c>
      <c r="L57" s="41" t="e">
        <f t="shared" si="6"/>
        <v>#DIV/0!</v>
      </c>
      <c r="M57" s="36"/>
    </row>
    <row r="58" spans="1:13" s="43" customFormat="1" ht="12" customHeight="1">
      <c r="A58" s="55" t="s">
        <v>137</v>
      </c>
      <c r="B58" s="35" t="s">
        <v>138</v>
      </c>
      <c r="C58" s="36" t="s">
        <v>138</v>
      </c>
      <c r="D58" s="36" t="s">
        <v>139</v>
      </c>
      <c r="E58" s="37">
        <f t="shared" si="2"/>
        <v>408</v>
      </c>
      <c r="F58" s="38">
        <f>D58-C58</f>
        <v>408</v>
      </c>
      <c r="G58" s="39">
        <f t="shared" si="3"/>
        <v>512.1212121212121</v>
      </c>
      <c r="H58" s="40">
        <f t="shared" si="4"/>
        <v>512.1212121212121</v>
      </c>
      <c r="I58" s="41">
        <f t="shared" si="1"/>
        <v>2.66337465854171</v>
      </c>
      <c r="J58" s="42">
        <v>128</v>
      </c>
      <c r="K58" s="36">
        <f t="shared" si="5"/>
        <v>379</v>
      </c>
      <c r="L58" s="41">
        <f t="shared" si="6"/>
        <v>396.09375</v>
      </c>
      <c r="M58" s="36"/>
    </row>
    <row r="59" spans="1:13" s="43" customFormat="1" ht="45" customHeight="1">
      <c r="A59" s="57" t="s">
        <v>140</v>
      </c>
      <c r="B59" s="35"/>
      <c r="C59" s="36" t="s">
        <v>60</v>
      </c>
      <c r="D59" s="36" t="s">
        <v>141</v>
      </c>
      <c r="E59" s="37">
        <f t="shared" si="2"/>
        <v>54</v>
      </c>
      <c r="F59" s="38">
        <f t="shared" si="0"/>
        <v>54</v>
      </c>
      <c r="G59" s="39"/>
      <c r="H59" s="40"/>
      <c r="I59" s="41">
        <f t="shared" si="1"/>
        <v>0.2836730405547384</v>
      </c>
      <c r="J59" s="42"/>
      <c r="K59" s="36">
        <f t="shared" si="5"/>
        <v>54</v>
      </c>
      <c r="L59" s="41" t="e">
        <f t="shared" si="6"/>
        <v>#DIV/0!</v>
      </c>
      <c r="M59" s="36"/>
    </row>
    <row r="60" spans="1:13" s="43" customFormat="1" ht="45.75" customHeight="1">
      <c r="A60" s="57" t="s">
        <v>142</v>
      </c>
      <c r="B60" s="35"/>
      <c r="C60" s="36" t="s">
        <v>60</v>
      </c>
      <c r="D60" s="36" t="s">
        <v>143</v>
      </c>
      <c r="E60" s="37">
        <f t="shared" si="2"/>
        <v>3</v>
      </c>
      <c r="F60" s="38">
        <f t="shared" si="0"/>
        <v>3</v>
      </c>
      <c r="G60" s="39"/>
      <c r="H60" s="40"/>
      <c r="I60" s="41">
        <f t="shared" si="1"/>
        <v>0.01575961336415213</v>
      </c>
      <c r="J60" s="42"/>
      <c r="K60" s="36">
        <f t="shared" si="5"/>
        <v>3</v>
      </c>
      <c r="L60" s="41" t="e">
        <f t="shared" si="6"/>
        <v>#DIV/0!</v>
      </c>
      <c r="M60" s="36"/>
    </row>
    <row r="61" spans="1:13" s="43" customFormat="1" ht="35.25" customHeight="1">
      <c r="A61" s="57" t="s">
        <v>144</v>
      </c>
      <c r="B61" s="35"/>
      <c r="C61" s="36" t="s">
        <v>60</v>
      </c>
      <c r="D61" s="36" t="s">
        <v>145</v>
      </c>
      <c r="E61" s="37">
        <f t="shared" si="2"/>
        <v>51</v>
      </c>
      <c r="F61" s="38">
        <f t="shared" si="0"/>
        <v>51</v>
      </c>
      <c r="G61" s="39"/>
      <c r="H61" s="40"/>
      <c r="I61" s="41">
        <f t="shared" si="1"/>
        <v>0.26791342719058625</v>
      </c>
      <c r="J61" s="42">
        <v>64</v>
      </c>
      <c r="K61" s="36">
        <f t="shared" si="5"/>
        <v>-13</v>
      </c>
      <c r="L61" s="41">
        <f t="shared" si="6"/>
        <v>79.6875</v>
      </c>
      <c r="M61" s="36"/>
    </row>
    <row r="62" spans="1:13" s="43" customFormat="1" ht="12.75" customHeight="1">
      <c r="A62" s="57" t="s">
        <v>146</v>
      </c>
      <c r="B62" s="35"/>
      <c r="C62" s="36" t="s">
        <v>138</v>
      </c>
      <c r="D62" s="36" t="s">
        <v>147</v>
      </c>
      <c r="E62" s="37">
        <f t="shared" si="2"/>
        <v>453</v>
      </c>
      <c r="F62" s="38">
        <f t="shared" si="0"/>
        <v>354</v>
      </c>
      <c r="G62" s="39"/>
      <c r="H62" s="40">
        <f t="shared" si="4"/>
        <v>457.5757575757576</v>
      </c>
      <c r="I62" s="41">
        <f t="shared" si="1"/>
        <v>2.379701617986972</v>
      </c>
      <c r="J62" s="42">
        <v>64</v>
      </c>
      <c r="K62" s="36">
        <f t="shared" si="5"/>
        <v>389</v>
      </c>
      <c r="L62" s="41">
        <f t="shared" si="6"/>
        <v>707.8125</v>
      </c>
      <c r="M62" s="36"/>
    </row>
    <row r="63" spans="1:13" s="43" customFormat="1" ht="10.5" customHeight="1">
      <c r="A63" s="55" t="s">
        <v>148</v>
      </c>
      <c r="B63" s="35"/>
      <c r="C63" s="36" t="s">
        <v>60</v>
      </c>
      <c r="D63" s="36" t="s">
        <v>149</v>
      </c>
      <c r="E63" s="37">
        <f t="shared" si="2"/>
        <v>19</v>
      </c>
      <c r="F63" s="38">
        <f t="shared" si="0"/>
        <v>19</v>
      </c>
      <c r="G63" s="39"/>
      <c r="H63" s="40"/>
      <c r="I63" s="41">
        <f t="shared" si="1"/>
        <v>0.09981088463963017</v>
      </c>
      <c r="J63" s="42">
        <f>J64</f>
        <v>198</v>
      </c>
      <c r="K63" s="36">
        <f t="shared" si="5"/>
        <v>-179</v>
      </c>
      <c r="L63" s="41">
        <f t="shared" si="6"/>
        <v>9.595959595959595</v>
      </c>
      <c r="M63" s="36"/>
    </row>
    <row r="64" spans="1:13" s="43" customFormat="1" ht="11.25" customHeight="1">
      <c r="A64" s="57" t="s">
        <v>150</v>
      </c>
      <c r="B64" s="35"/>
      <c r="C64" s="36" t="s">
        <v>60</v>
      </c>
      <c r="D64" s="36" t="s">
        <v>149</v>
      </c>
      <c r="E64" s="37">
        <f t="shared" si="2"/>
        <v>19</v>
      </c>
      <c r="F64" s="38">
        <f t="shared" si="0"/>
        <v>19</v>
      </c>
      <c r="G64" s="39"/>
      <c r="H64" s="40"/>
      <c r="I64" s="41">
        <f t="shared" si="1"/>
        <v>0.09981088463963017</v>
      </c>
      <c r="J64" s="42">
        <v>198</v>
      </c>
      <c r="K64" s="36">
        <f t="shared" si="5"/>
        <v>-179</v>
      </c>
      <c r="L64" s="41">
        <f t="shared" si="6"/>
        <v>9.595959595959595</v>
      </c>
      <c r="M64" s="36"/>
    </row>
    <row r="65" spans="1:13" s="43" customFormat="1" ht="11.25" customHeight="1">
      <c r="A65" s="57" t="s">
        <v>151</v>
      </c>
      <c r="B65" s="59"/>
      <c r="C65" s="59"/>
      <c r="D65" s="59"/>
      <c r="E65" s="60"/>
      <c r="F65" s="61"/>
      <c r="G65" s="62"/>
      <c r="H65" s="61"/>
      <c r="I65" s="59"/>
      <c r="J65" s="63">
        <v>419</v>
      </c>
      <c r="K65" s="36">
        <f t="shared" si="5"/>
        <v>-419</v>
      </c>
      <c r="L65" s="41">
        <f t="shared" si="6"/>
        <v>0</v>
      </c>
      <c r="M65" s="36"/>
    </row>
    <row r="66" spans="1:13" s="13" customFormat="1" ht="11.25" customHeight="1">
      <c r="A66" s="56" t="s">
        <v>152</v>
      </c>
      <c r="B66" s="52">
        <f>B42+B10</f>
        <v>19225</v>
      </c>
      <c r="C66" s="52">
        <f>C42+C10</f>
        <v>19225</v>
      </c>
      <c r="D66" s="52">
        <f>D42+D10</f>
        <v>19036</v>
      </c>
      <c r="E66" s="48">
        <f t="shared" si="2"/>
        <v>-189</v>
      </c>
      <c r="F66" s="49">
        <f t="shared" si="0"/>
        <v>-189</v>
      </c>
      <c r="G66" s="50">
        <f t="shared" si="3"/>
        <v>99.01690507152145</v>
      </c>
      <c r="H66" s="51">
        <f t="shared" si="4"/>
        <v>99.01690507152145</v>
      </c>
      <c r="I66" s="52">
        <f aca="true" t="shared" si="7" ref="I66:I84">D66/D$90*100</f>
        <v>13.729138719402254</v>
      </c>
      <c r="J66" s="53">
        <f>J10+J42+J65</f>
        <v>16886</v>
      </c>
      <c r="K66" s="54">
        <f t="shared" si="5"/>
        <v>2150</v>
      </c>
      <c r="L66" s="52">
        <f t="shared" si="6"/>
        <v>112.73244107544711</v>
      </c>
      <c r="M66" s="54">
        <f>M10+M42+M65</f>
        <v>3653.7999999999997</v>
      </c>
    </row>
    <row r="67" spans="1:13" s="13" customFormat="1" ht="21.75" customHeight="1">
      <c r="A67" s="56" t="s">
        <v>153</v>
      </c>
      <c r="B67" s="46" t="s">
        <v>154</v>
      </c>
      <c r="C67" s="54" t="s">
        <v>155</v>
      </c>
      <c r="D67" s="47" t="s">
        <v>156</v>
      </c>
      <c r="E67" s="48">
        <f t="shared" si="2"/>
        <v>300</v>
      </c>
      <c r="F67" s="49">
        <f t="shared" si="0"/>
        <v>85</v>
      </c>
      <c r="G67" s="50">
        <f t="shared" si="3"/>
        <v>107.67852572306118</v>
      </c>
      <c r="H67" s="51">
        <f t="shared" si="4"/>
        <v>102.06210577389616</v>
      </c>
      <c r="I67" s="52">
        <f t="shared" si="7"/>
        <v>3.034171390655877</v>
      </c>
      <c r="J67" s="64"/>
      <c r="K67" s="54">
        <f t="shared" si="5"/>
        <v>4207</v>
      </c>
      <c r="L67" s="52" t="e">
        <f t="shared" si="6"/>
        <v>#DIV/0!</v>
      </c>
      <c r="M67" s="54"/>
    </row>
    <row r="68" spans="1:13" s="43" customFormat="1" ht="13.5" customHeight="1">
      <c r="A68" s="55" t="s">
        <v>157</v>
      </c>
      <c r="B68" s="35"/>
      <c r="C68" s="36" t="s">
        <v>60</v>
      </c>
      <c r="D68" s="44" t="s">
        <v>60</v>
      </c>
      <c r="E68" s="37">
        <f t="shared" si="2"/>
        <v>0</v>
      </c>
      <c r="F68" s="38">
        <f t="shared" si="0"/>
        <v>0</v>
      </c>
      <c r="G68" s="39"/>
      <c r="H68" s="40"/>
      <c r="I68" s="41">
        <f t="shared" si="7"/>
        <v>0</v>
      </c>
      <c r="J68" s="63"/>
      <c r="K68" s="36">
        <f t="shared" si="5"/>
        <v>0</v>
      </c>
      <c r="L68" s="41" t="e">
        <f t="shared" si="6"/>
        <v>#DIV/0!</v>
      </c>
      <c r="M68" s="36"/>
    </row>
    <row r="69" spans="1:13" s="43" customFormat="1" ht="13.5" customHeight="1">
      <c r="A69" s="55" t="s">
        <v>158</v>
      </c>
      <c r="B69" s="35"/>
      <c r="C69" s="36"/>
      <c r="D69" s="44"/>
      <c r="E69" s="37">
        <f t="shared" si="2"/>
        <v>0</v>
      </c>
      <c r="F69" s="38">
        <f t="shared" si="0"/>
        <v>0</v>
      </c>
      <c r="G69" s="39"/>
      <c r="H69" s="40"/>
      <c r="I69" s="41">
        <f t="shared" si="7"/>
        <v>0</v>
      </c>
      <c r="J69" s="63"/>
      <c r="K69" s="36">
        <f t="shared" si="5"/>
        <v>0</v>
      </c>
      <c r="L69" s="41" t="e">
        <f t="shared" si="6"/>
        <v>#DIV/0!</v>
      </c>
      <c r="M69" s="36"/>
    </row>
    <row r="70" spans="1:13" s="43" customFormat="1" ht="13.5" customHeight="1">
      <c r="A70" s="55" t="s">
        <v>159</v>
      </c>
      <c r="B70" s="35"/>
      <c r="C70" s="36"/>
      <c r="D70" s="44"/>
      <c r="E70" s="37">
        <f t="shared" si="2"/>
        <v>0</v>
      </c>
      <c r="F70" s="38">
        <f t="shared" si="0"/>
        <v>0</v>
      </c>
      <c r="G70" s="39"/>
      <c r="H70" s="40"/>
      <c r="I70" s="41">
        <f t="shared" si="7"/>
        <v>0</v>
      </c>
      <c r="J70" s="63"/>
      <c r="K70" s="36">
        <f t="shared" si="5"/>
        <v>0</v>
      </c>
      <c r="L70" s="41" t="e">
        <f t="shared" si="6"/>
        <v>#DIV/0!</v>
      </c>
      <c r="M70" s="36"/>
    </row>
    <row r="71" spans="1:13" s="43" customFormat="1" ht="13.5" customHeight="1">
      <c r="A71" s="55" t="s">
        <v>160</v>
      </c>
      <c r="B71" s="35" t="s">
        <v>154</v>
      </c>
      <c r="C71" s="36" t="s">
        <v>161</v>
      </c>
      <c r="D71" s="44" t="s">
        <v>162</v>
      </c>
      <c r="E71" s="37">
        <f t="shared" si="2"/>
        <v>-1457</v>
      </c>
      <c r="F71" s="38">
        <f t="shared" si="0"/>
        <v>240</v>
      </c>
      <c r="G71" s="39">
        <f t="shared" si="3"/>
        <v>62.707960071666236</v>
      </c>
      <c r="H71" s="40">
        <f t="shared" si="4"/>
        <v>110.85972850678733</v>
      </c>
      <c r="I71" s="41">
        <f t="shared" si="7"/>
        <v>1.7669883306648204</v>
      </c>
      <c r="J71" s="63"/>
      <c r="K71" s="36">
        <f t="shared" si="5"/>
        <v>2450</v>
      </c>
      <c r="L71" s="41" t="e">
        <f t="shared" si="6"/>
        <v>#DIV/0!</v>
      </c>
      <c r="M71" s="36"/>
    </row>
    <row r="72" spans="1:13" s="43" customFormat="1" ht="32.25" customHeight="1">
      <c r="A72" s="55" t="s">
        <v>163</v>
      </c>
      <c r="B72" s="35"/>
      <c r="C72" s="36" t="s">
        <v>164</v>
      </c>
      <c r="D72" s="44" t="s">
        <v>165</v>
      </c>
      <c r="E72" s="37">
        <f t="shared" si="2"/>
        <v>1757</v>
      </c>
      <c r="F72" s="38">
        <f t="shared" si="0"/>
        <v>-155</v>
      </c>
      <c r="G72" s="39"/>
      <c r="H72" s="40">
        <f t="shared" si="4"/>
        <v>91.89330543933055</v>
      </c>
      <c r="I72" s="41">
        <f t="shared" si="7"/>
        <v>1.267183059991057</v>
      </c>
      <c r="J72" s="63"/>
      <c r="K72" s="36">
        <f t="shared" si="5"/>
        <v>1757</v>
      </c>
      <c r="L72" s="41" t="e">
        <f t="shared" si="6"/>
        <v>#DIV/0!</v>
      </c>
      <c r="M72" s="36"/>
    </row>
    <row r="73" spans="1:13" s="43" customFormat="1" ht="13.5" customHeight="1">
      <c r="A73" s="55" t="s">
        <v>166</v>
      </c>
      <c r="B73" s="35"/>
      <c r="C73" s="36" t="s">
        <v>164</v>
      </c>
      <c r="D73" s="44" t="s">
        <v>167</v>
      </c>
      <c r="E73" s="37">
        <f t="shared" si="2"/>
        <v>1719</v>
      </c>
      <c r="F73" s="38">
        <f t="shared" si="0"/>
        <v>-193</v>
      </c>
      <c r="G73" s="39"/>
      <c r="H73" s="40">
        <f t="shared" si="4"/>
        <v>89.90585774058577</v>
      </c>
      <c r="I73" s="41">
        <f t="shared" si="7"/>
        <v>1.239776710372582</v>
      </c>
      <c r="J73" s="63"/>
      <c r="K73" s="36">
        <f t="shared" si="5"/>
        <v>1719</v>
      </c>
      <c r="L73" s="41" t="e">
        <f t="shared" si="6"/>
        <v>#DIV/0!</v>
      </c>
      <c r="M73" s="36"/>
    </row>
    <row r="74" spans="1:13" s="43" customFormat="1" ht="13.5" customHeight="1">
      <c r="A74" s="57" t="s">
        <v>168</v>
      </c>
      <c r="B74" s="35"/>
      <c r="C74" s="36" t="s">
        <v>169</v>
      </c>
      <c r="D74" s="44" t="s">
        <v>60</v>
      </c>
      <c r="E74" s="37">
        <f t="shared" si="2"/>
        <v>0</v>
      </c>
      <c r="F74" s="38">
        <f aca="true" t="shared" si="8" ref="F74:F89">D74-C74</f>
        <v>-368</v>
      </c>
      <c r="G74" s="39"/>
      <c r="H74" s="40">
        <f t="shared" si="4"/>
        <v>0</v>
      </c>
      <c r="I74" s="41">
        <f t="shared" si="7"/>
        <v>0</v>
      </c>
      <c r="J74" s="63"/>
      <c r="K74" s="36">
        <f t="shared" si="5"/>
        <v>0</v>
      </c>
      <c r="L74" s="41" t="e">
        <f t="shared" si="6"/>
        <v>#DIV/0!</v>
      </c>
      <c r="M74" s="36"/>
    </row>
    <row r="75" spans="1:13" s="43" customFormat="1" ht="13.5" customHeight="1">
      <c r="A75" s="57" t="s">
        <v>170</v>
      </c>
      <c r="B75" s="35"/>
      <c r="C75" s="36" t="s">
        <v>171</v>
      </c>
      <c r="D75" s="44" t="s">
        <v>167</v>
      </c>
      <c r="E75" s="37">
        <f aca="true" t="shared" si="9" ref="E75:E89">D75-B75</f>
        <v>1719</v>
      </c>
      <c r="F75" s="38">
        <f t="shared" si="8"/>
        <v>175</v>
      </c>
      <c r="G75" s="39"/>
      <c r="H75" s="40">
        <f t="shared" si="4"/>
        <v>111.33419689119171</v>
      </c>
      <c r="I75" s="41">
        <f t="shared" si="7"/>
        <v>1.239776710372582</v>
      </c>
      <c r="J75" s="63"/>
      <c r="K75" s="36">
        <f aca="true" t="shared" si="10" ref="K75:K90">D75-J75</f>
        <v>1719</v>
      </c>
      <c r="L75" s="41" t="e">
        <f aca="true" t="shared" si="11" ref="L75:L91">D75/J75*100</f>
        <v>#DIV/0!</v>
      </c>
      <c r="M75" s="36"/>
    </row>
    <row r="76" spans="1:13" s="43" customFormat="1" ht="13.5" customHeight="1">
      <c r="A76" s="57" t="s">
        <v>172</v>
      </c>
      <c r="B76" s="35"/>
      <c r="C76" s="36"/>
      <c r="D76" s="44">
        <v>419</v>
      </c>
      <c r="E76" s="37">
        <f t="shared" si="9"/>
        <v>419</v>
      </c>
      <c r="F76" s="38">
        <f t="shared" si="8"/>
        <v>419</v>
      </c>
      <c r="G76" s="39"/>
      <c r="H76" s="40"/>
      <c r="I76" s="41">
        <f t="shared" si="7"/>
        <v>0.3021910655300244</v>
      </c>
      <c r="J76" s="63"/>
      <c r="K76" s="36">
        <f t="shared" si="10"/>
        <v>419</v>
      </c>
      <c r="L76" s="41" t="e">
        <f t="shared" si="11"/>
        <v>#DIV/0!</v>
      </c>
      <c r="M76" s="36"/>
    </row>
    <row r="77" spans="1:13" s="43" customFormat="1" ht="10.5" customHeight="1">
      <c r="A77" s="57" t="s">
        <v>173</v>
      </c>
      <c r="B77" s="35"/>
      <c r="C77" s="36"/>
      <c r="D77" s="44">
        <v>277</v>
      </c>
      <c r="E77" s="37">
        <f t="shared" si="9"/>
        <v>277</v>
      </c>
      <c r="F77" s="38">
        <f t="shared" si="8"/>
        <v>277</v>
      </c>
      <c r="G77" s="39"/>
      <c r="H77" s="40"/>
      <c r="I77" s="41">
        <f t="shared" si="7"/>
        <v>0.19977786432414502</v>
      </c>
      <c r="J77" s="63"/>
      <c r="K77" s="36">
        <f t="shared" si="10"/>
        <v>277</v>
      </c>
      <c r="L77" s="41" t="e">
        <f t="shared" si="11"/>
        <v>#DIV/0!</v>
      </c>
      <c r="M77" s="36"/>
    </row>
    <row r="78" spans="1:13" s="13" customFormat="1" ht="12" customHeight="1">
      <c r="A78" s="56" t="s">
        <v>174</v>
      </c>
      <c r="B78" s="46" t="s">
        <v>175</v>
      </c>
      <c r="C78" s="54" t="s">
        <v>176</v>
      </c>
      <c r="D78" s="54" t="s">
        <v>177</v>
      </c>
      <c r="E78" s="48">
        <f t="shared" si="9"/>
        <v>4834</v>
      </c>
      <c r="F78" s="49">
        <f t="shared" si="8"/>
        <v>-3220</v>
      </c>
      <c r="G78" s="50">
        <f aca="true" t="shared" si="12" ref="G78:G89">D78/B78*100</f>
        <v>104.37161435018132</v>
      </c>
      <c r="H78" s="51">
        <f aca="true" t="shared" si="13" ref="H78:H89">D78/C78*100</f>
        <v>97.28570103935733</v>
      </c>
      <c r="I78" s="52">
        <f t="shared" si="7"/>
        <v>83.23668988994187</v>
      </c>
      <c r="J78" s="53">
        <f>J79+J80</f>
        <v>97728</v>
      </c>
      <c r="K78" s="54">
        <f t="shared" si="10"/>
        <v>17683</v>
      </c>
      <c r="L78" s="52">
        <f t="shared" si="11"/>
        <v>118.0940979043877</v>
      </c>
      <c r="M78" s="54"/>
    </row>
    <row r="79" spans="1:13" s="43" customFormat="1" ht="9.75" customHeight="1">
      <c r="A79" s="55" t="s">
        <v>178</v>
      </c>
      <c r="B79" s="35"/>
      <c r="C79" s="36"/>
      <c r="D79" s="36"/>
      <c r="E79" s="37">
        <f t="shared" si="9"/>
        <v>0</v>
      </c>
      <c r="F79" s="38">
        <f t="shared" si="8"/>
        <v>0</v>
      </c>
      <c r="G79" s="39"/>
      <c r="H79" s="40"/>
      <c r="I79" s="41">
        <f t="shared" si="7"/>
        <v>0</v>
      </c>
      <c r="J79" s="42"/>
      <c r="K79" s="36">
        <f t="shared" si="10"/>
        <v>0</v>
      </c>
      <c r="L79" s="41" t="e">
        <f t="shared" si="11"/>
        <v>#DIV/0!</v>
      </c>
      <c r="M79" s="36"/>
    </row>
    <row r="80" spans="1:13" s="43" customFormat="1" ht="10.5" customHeight="1">
      <c r="A80" s="55" t="s">
        <v>179</v>
      </c>
      <c r="B80" s="35" t="s">
        <v>175</v>
      </c>
      <c r="C80" s="36" t="s">
        <v>176</v>
      </c>
      <c r="D80" s="36" t="s">
        <v>177</v>
      </c>
      <c r="E80" s="37">
        <f t="shared" si="9"/>
        <v>4834</v>
      </c>
      <c r="F80" s="38">
        <f t="shared" si="8"/>
        <v>-3220</v>
      </c>
      <c r="G80" s="39">
        <f t="shared" si="12"/>
        <v>104.37161435018132</v>
      </c>
      <c r="H80" s="40">
        <f t="shared" si="13"/>
        <v>97.28570103935733</v>
      </c>
      <c r="I80" s="41">
        <f t="shared" si="7"/>
        <v>83.23668988994187</v>
      </c>
      <c r="J80" s="42">
        <f>J81+J82+J86</f>
        <v>97728</v>
      </c>
      <c r="K80" s="36">
        <f t="shared" si="10"/>
        <v>17683</v>
      </c>
      <c r="L80" s="41">
        <f t="shared" si="11"/>
        <v>118.0940979043877</v>
      </c>
      <c r="M80" s="36"/>
    </row>
    <row r="81" spans="1:13" s="43" customFormat="1" ht="12" customHeight="1">
      <c r="A81" s="57" t="s">
        <v>180</v>
      </c>
      <c r="B81" s="35" t="s">
        <v>181</v>
      </c>
      <c r="C81" s="36" t="s">
        <v>181</v>
      </c>
      <c r="D81" s="36" t="s">
        <v>182</v>
      </c>
      <c r="E81" s="37">
        <f t="shared" si="9"/>
        <v>-192</v>
      </c>
      <c r="F81" s="38">
        <f t="shared" si="8"/>
        <v>-192</v>
      </c>
      <c r="G81" s="39">
        <f t="shared" si="12"/>
        <v>99.7168475696083</v>
      </c>
      <c r="H81" s="40">
        <f t="shared" si="13"/>
        <v>99.7168475696083</v>
      </c>
      <c r="I81" s="41">
        <f t="shared" si="7"/>
        <v>48.76599304744184</v>
      </c>
      <c r="J81" s="42">
        <v>62790</v>
      </c>
      <c r="K81" s="36">
        <f t="shared" si="10"/>
        <v>4826</v>
      </c>
      <c r="L81" s="41">
        <f t="shared" si="11"/>
        <v>107.68593725115466</v>
      </c>
      <c r="M81" s="36"/>
    </row>
    <row r="82" spans="1:13" s="43" customFormat="1" ht="23.25" customHeight="1">
      <c r="A82" s="55" t="s">
        <v>183</v>
      </c>
      <c r="B82" s="35" t="s">
        <v>184</v>
      </c>
      <c r="C82" s="36" t="s">
        <v>185</v>
      </c>
      <c r="D82" s="36" t="s">
        <v>186</v>
      </c>
      <c r="E82" s="37">
        <f t="shared" si="9"/>
        <v>1597</v>
      </c>
      <c r="F82" s="38">
        <f t="shared" si="8"/>
        <v>-3028</v>
      </c>
      <c r="G82" s="39">
        <f t="shared" si="12"/>
        <v>103.79019817254064</v>
      </c>
      <c r="H82" s="40">
        <f t="shared" si="13"/>
        <v>93.52437981180496</v>
      </c>
      <c r="I82" s="41">
        <f t="shared" si="7"/>
        <v>31.540381092503644</v>
      </c>
      <c r="J82" s="42">
        <v>34879</v>
      </c>
      <c r="K82" s="36">
        <f t="shared" si="10"/>
        <v>8853</v>
      </c>
      <c r="L82" s="41">
        <f t="shared" si="11"/>
        <v>125.38203503540812</v>
      </c>
      <c r="M82" s="36"/>
    </row>
    <row r="83" spans="1:13" s="43" customFormat="1" ht="21" customHeight="1">
      <c r="A83" s="57" t="s">
        <v>187</v>
      </c>
      <c r="B83" s="35" t="s">
        <v>188</v>
      </c>
      <c r="C83" s="36" t="s">
        <v>189</v>
      </c>
      <c r="D83" s="44" t="s">
        <v>190</v>
      </c>
      <c r="E83" s="37">
        <f t="shared" si="9"/>
        <v>-1319</v>
      </c>
      <c r="F83" s="38">
        <f t="shared" si="8"/>
        <v>-389</v>
      </c>
      <c r="G83" s="39">
        <f t="shared" si="12"/>
        <v>82.22132362852136</v>
      </c>
      <c r="H83" s="40">
        <f t="shared" si="13"/>
        <v>94.0052396363076</v>
      </c>
      <c r="I83" s="41">
        <f t="shared" si="7"/>
        <v>4.399440333492001</v>
      </c>
      <c r="J83" s="42">
        <v>6183</v>
      </c>
      <c r="K83" s="36">
        <f t="shared" si="10"/>
        <v>-83</v>
      </c>
      <c r="L83" s="41">
        <f t="shared" si="11"/>
        <v>98.65760957464013</v>
      </c>
      <c r="M83" s="36"/>
    </row>
    <row r="84" spans="1:13" s="43" customFormat="1" ht="33.75" customHeight="1">
      <c r="A84" s="57" t="s">
        <v>191</v>
      </c>
      <c r="B84" s="35" t="s">
        <v>192</v>
      </c>
      <c r="C84" s="36" t="s">
        <v>193</v>
      </c>
      <c r="D84" s="44" t="s">
        <v>193</v>
      </c>
      <c r="E84" s="37">
        <f t="shared" si="9"/>
        <v>-12</v>
      </c>
      <c r="F84" s="38">
        <f t="shared" si="8"/>
        <v>0</v>
      </c>
      <c r="G84" s="39">
        <f t="shared" si="12"/>
        <v>72.72727272727273</v>
      </c>
      <c r="H84" s="40">
        <f t="shared" si="13"/>
        <v>100</v>
      </c>
      <c r="I84" s="41">
        <f t="shared" si="7"/>
        <v>0.02307903125766296</v>
      </c>
      <c r="J84" s="42">
        <v>15</v>
      </c>
      <c r="K84" s="36">
        <f t="shared" si="10"/>
        <v>17</v>
      </c>
      <c r="L84" s="41">
        <f t="shared" si="11"/>
        <v>213.33333333333334</v>
      </c>
      <c r="M84" s="36"/>
    </row>
    <row r="85" spans="1:13" s="43" customFormat="1" ht="12.75">
      <c r="A85" s="57" t="s">
        <v>194</v>
      </c>
      <c r="B85" s="36">
        <f>B82-B83-B84</f>
        <v>34672</v>
      </c>
      <c r="C85" s="36">
        <f>C82-C83-C84</f>
        <v>40239</v>
      </c>
      <c r="D85" s="36">
        <f aca="true" t="shared" si="14" ref="D85:L85">D82-D83-D84</f>
        <v>37600</v>
      </c>
      <c r="E85" s="36">
        <f t="shared" si="14"/>
        <v>2928</v>
      </c>
      <c r="F85" s="36">
        <f t="shared" si="14"/>
        <v>-2639</v>
      </c>
      <c r="G85" s="36">
        <f t="shared" si="14"/>
        <v>-51.15839818325345</v>
      </c>
      <c r="H85" s="36">
        <f t="shared" si="14"/>
        <v>-100.48085982450264</v>
      </c>
      <c r="I85" s="36">
        <f t="shared" si="14"/>
        <v>27.11786172775398</v>
      </c>
      <c r="J85" s="36">
        <f>J82-J86-J87-J84-J83</f>
        <v>28104</v>
      </c>
      <c r="K85" s="36">
        <f t="shared" si="14"/>
        <v>8919</v>
      </c>
      <c r="L85" s="36">
        <f t="shared" si="14"/>
        <v>-186.60890787256534</v>
      </c>
      <c r="M85" s="36"/>
    </row>
    <row r="86" spans="1:13" s="43" customFormat="1" ht="33" customHeight="1">
      <c r="A86" s="55" t="s">
        <v>195</v>
      </c>
      <c r="B86" s="35"/>
      <c r="C86" s="36" t="s">
        <v>196</v>
      </c>
      <c r="D86" s="44" t="s">
        <v>196</v>
      </c>
      <c r="E86" s="37">
        <f t="shared" si="9"/>
        <v>3259</v>
      </c>
      <c r="F86" s="38">
        <f t="shared" si="8"/>
        <v>0</v>
      </c>
      <c r="G86" s="39"/>
      <c r="H86" s="40">
        <f t="shared" si="13"/>
        <v>100</v>
      </c>
      <c r="I86" s="41">
        <f>D86/D$90*100</f>
        <v>2.350455089647612</v>
      </c>
      <c r="J86" s="42">
        <v>59</v>
      </c>
      <c r="K86" s="36">
        <f t="shared" si="10"/>
        <v>3200</v>
      </c>
      <c r="L86" s="41">
        <f t="shared" si="11"/>
        <v>5523.728813559322</v>
      </c>
      <c r="M86" s="36"/>
    </row>
    <row r="87" spans="1:13" s="43" customFormat="1" ht="22.5" customHeight="1">
      <c r="A87" s="55" t="s">
        <v>197</v>
      </c>
      <c r="B87" s="35" t="s">
        <v>198</v>
      </c>
      <c r="C87" s="36" t="s">
        <v>199</v>
      </c>
      <c r="D87" s="44" t="s">
        <v>199</v>
      </c>
      <c r="E87" s="37">
        <f t="shared" si="9"/>
        <v>170</v>
      </c>
      <c r="F87" s="38">
        <f t="shared" si="8"/>
        <v>0</v>
      </c>
      <c r="G87" s="39">
        <f t="shared" si="12"/>
        <v>126.81388012618298</v>
      </c>
      <c r="H87" s="40">
        <f t="shared" si="13"/>
        <v>100</v>
      </c>
      <c r="I87" s="41">
        <f>D87/D$90*100</f>
        <v>0.5798606603487818</v>
      </c>
      <c r="J87" s="42">
        <f>J88+J89</f>
        <v>518</v>
      </c>
      <c r="K87" s="36">
        <f t="shared" si="10"/>
        <v>286</v>
      </c>
      <c r="L87" s="41">
        <f t="shared" si="11"/>
        <v>155.21235521235522</v>
      </c>
      <c r="M87" s="36"/>
    </row>
    <row r="88" spans="1:13" s="43" customFormat="1" ht="45.75" customHeight="1">
      <c r="A88" s="57" t="s">
        <v>200</v>
      </c>
      <c r="B88" s="35" t="s">
        <v>201</v>
      </c>
      <c r="C88" s="36" t="s">
        <v>202</v>
      </c>
      <c r="D88" s="44" t="s">
        <v>202</v>
      </c>
      <c r="E88" s="37">
        <f t="shared" si="9"/>
        <v>170</v>
      </c>
      <c r="F88" s="38">
        <f t="shared" si="8"/>
        <v>0</v>
      </c>
      <c r="G88" s="39">
        <f t="shared" si="12"/>
        <v>128.6195286195286</v>
      </c>
      <c r="H88" s="40">
        <f t="shared" si="13"/>
        <v>100</v>
      </c>
      <c r="I88" s="41">
        <f>D88/D$90*100</f>
        <v>0.5510118712767031</v>
      </c>
      <c r="J88" s="42">
        <v>488</v>
      </c>
      <c r="K88" s="36">
        <f t="shared" si="10"/>
        <v>276</v>
      </c>
      <c r="L88" s="41">
        <f t="shared" si="11"/>
        <v>156.55737704918033</v>
      </c>
      <c r="M88" s="36"/>
    </row>
    <row r="89" spans="1:13" s="43" customFormat="1" ht="67.5" customHeight="1" thickBot="1">
      <c r="A89" s="65" t="s">
        <v>207</v>
      </c>
      <c r="B89" s="66" t="s">
        <v>203</v>
      </c>
      <c r="C89" s="67" t="s">
        <v>204</v>
      </c>
      <c r="D89" s="68" t="s">
        <v>204</v>
      </c>
      <c r="E89" s="69">
        <f t="shared" si="9"/>
        <v>0</v>
      </c>
      <c r="F89" s="70">
        <f t="shared" si="8"/>
        <v>0</v>
      </c>
      <c r="G89" s="71">
        <f t="shared" si="12"/>
        <v>100</v>
      </c>
      <c r="H89" s="72">
        <f t="shared" si="13"/>
        <v>100</v>
      </c>
      <c r="I89" s="73">
        <f>D89/D$90*100</f>
        <v>0.028848789072078697</v>
      </c>
      <c r="J89" s="74">
        <v>30</v>
      </c>
      <c r="K89" s="67">
        <f t="shared" si="10"/>
        <v>10</v>
      </c>
      <c r="L89" s="73">
        <f t="shared" si="11"/>
        <v>133.33333333333331</v>
      </c>
      <c r="M89" s="67"/>
    </row>
    <row r="90" spans="1:13" s="13" customFormat="1" ht="13.5" thickBot="1">
      <c r="A90" s="75" t="s">
        <v>205</v>
      </c>
      <c r="B90" s="76">
        <f>B78+B67+B42+B10</f>
        <v>133709</v>
      </c>
      <c r="C90" s="76">
        <f>C78+C67+C42+C10</f>
        <v>141978</v>
      </c>
      <c r="D90" s="76">
        <f>D78+D67+D42+D10</f>
        <v>138654</v>
      </c>
      <c r="E90" s="77">
        <f>E78+E67+E42+E10</f>
        <v>4945</v>
      </c>
      <c r="F90" s="78">
        <f>F78+F67+F42+F10</f>
        <v>-3324</v>
      </c>
      <c r="G90" s="79">
        <f>D90/B90*100</f>
        <v>103.6983299553508</v>
      </c>
      <c r="H90" s="80">
        <f>D90/C90*100</f>
        <v>97.65879220724337</v>
      </c>
      <c r="I90" s="81">
        <f>D90/D$90*100</f>
        <v>100</v>
      </c>
      <c r="J90" s="82">
        <f>J78+J65+J42+J10</f>
        <v>114614</v>
      </c>
      <c r="K90" s="83">
        <f t="shared" si="10"/>
        <v>24040</v>
      </c>
      <c r="L90" s="81">
        <f t="shared" si="11"/>
        <v>120.97475003053728</v>
      </c>
      <c r="M90" s="83">
        <f>M78+M65+M42+M10</f>
        <v>3653.7999999999997</v>
      </c>
    </row>
  </sheetData>
  <mergeCells count="18">
    <mergeCell ref="A3:M3"/>
    <mergeCell ref="A4:M4"/>
    <mergeCell ref="A5:M5"/>
    <mergeCell ref="A7:A9"/>
    <mergeCell ref="I7:I9"/>
    <mergeCell ref="J7:J9"/>
    <mergeCell ref="K7:K9"/>
    <mergeCell ref="L7:L9"/>
    <mergeCell ref="D7:D9"/>
    <mergeCell ref="B7:B9"/>
    <mergeCell ref="M7:M9"/>
    <mergeCell ref="C7:C9"/>
    <mergeCell ref="H8:H9"/>
    <mergeCell ref="G7:H7"/>
    <mergeCell ref="E8:E9"/>
    <mergeCell ref="F8:F9"/>
    <mergeCell ref="E7:F7"/>
    <mergeCell ref="G8:G9"/>
  </mergeCells>
  <printOptions horizontalCentered="1"/>
  <pageMargins left="0.7874015748031497" right="0.7874015748031497" top="0.5905511811023623" bottom="0.3937007874015748" header="0.5118110236220472" footer="0.5118110236220472"/>
  <pageSetup errors="blank" fitToHeight="4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Ибресинском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Петухов Андрей</dc:creator>
  <cp:keywords/>
  <dc:description/>
  <cp:lastModifiedBy>Петухов Андрей</cp:lastModifiedBy>
  <dcterms:created xsi:type="dcterms:W3CDTF">2004-03-25T05:39:30Z</dcterms:created>
  <dcterms:modified xsi:type="dcterms:W3CDTF">2004-03-25T05:40:18Z</dcterms:modified>
  <cp:category/>
  <cp:version/>
  <cp:contentType/>
  <cp:contentStatus/>
</cp:coreProperties>
</file>