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2000" windowHeight="6930" tabRatio="469" activeTab="0"/>
  </bookViews>
  <sheets>
    <sheet name="Свод" sheetId="1" r:id="rId1"/>
  </sheets>
  <definedNames>
    <definedName name="А2">#REF!</definedName>
    <definedName name="_xlnm.Print_Area" localSheetId="0">'Свод'!$A$1:$AG$166</definedName>
  </definedNames>
  <calcPr fullCalcOnLoad="1"/>
</workbook>
</file>

<file path=xl/sharedStrings.xml><?xml version="1.0" encoding="utf-8"?>
<sst xmlns="http://schemas.openxmlformats.org/spreadsheetml/2006/main" count="198" uniqueCount="171">
  <si>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</si>
  <si>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</si>
  <si>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</si>
  <si>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</si>
  <si>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</si>
  <si>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%</t>
  </si>
  <si>
    <t>в т.ч.погибло, га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</si>
  <si>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</si>
  <si>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</si>
  <si>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</si>
  <si>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</si>
  <si>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</si>
  <si>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</si>
  <si>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</si>
  <si>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</si>
  <si>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</si>
  <si>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</si>
  <si>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</si>
  <si>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</si>
  <si>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</si>
  <si>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</si>
  <si>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</si>
  <si>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</si>
  <si>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</si>
  <si>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</si>
  <si>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</si>
  <si>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</si>
  <si>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</si>
  <si>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</si>
  <si>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</si>
  <si>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</si>
  <si>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</si>
  <si>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</si>
  <si>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</si>
  <si>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</si>
  <si>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</si>
  <si>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ВТМ</t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</si>
  <si>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</si>
  <si>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</si>
  <si>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</si>
  <si>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</si>
  <si>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</si>
  <si>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</si>
  <si>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</si>
  <si>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</si>
  <si>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</si>
  <si>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</si>
  <si>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</si>
  <si>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</si>
  <si>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</si>
  <si>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</si>
  <si>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</si>
  <si>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</si>
  <si>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</si>
  <si>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</si>
  <si>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</si>
  <si>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</si>
  <si>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</si>
  <si>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</si>
  <si>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</si>
  <si>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</si>
  <si>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</si>
  <si>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</si>
  <si>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</si>
  <si>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</si>
  <si>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</si>
  <si>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</si>
  <si>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</si>
  <si>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</si>
  <si>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</si>
  <si>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</si>
  <si>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</si>
  <si>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</si>
  <si>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</si>
  <si>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</si>
  <si>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</si>
  <si>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</si>
  <si>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</si>
  <si>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</si>
  <si>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</si>
  <si>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</si>
  <si>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</si>
  <si>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</si>
  <si>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</si>
  <si>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</si>
  <si>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</si>
  <si>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</si>
  <si>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</si>
  <si>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</si>
  <si>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</si>
  <si>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</si>
  <si>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</si>
  <si>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</si>
  <si>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</si>
  <si>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в т.ч. озимых</t>
  </si>
  <si>
    <t>яровых</t>
  </si>
  <si>
    <t>в % от площади зерновых культур</t>
  </si>
  <si>
    <t>Площадь однолетних трав, га</t>
  </si>
  <si>
    <t>в % к площади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</si>
  <si>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</si>
  <si>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</si>
  <si>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</si>
  <si>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</si>
  <si>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</si>
  <si>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</si>
  <si>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</si>
  <si>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</si>
  <si>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</si>
  <si>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</si>
  <si>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Площадь многолетних трав всего,  га</t>
  </si>
  <si>
    <t>% к погибшим</t>
  </si>
  <si>
    <t>на 1 усл. голову к.р.с. (без свиней и птицы), ц. к.ед.</t>
  </si>
  <si>
    <t>Всего кормов факт, центнеров к. 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</si>
  <si>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</si>
  <si>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</si>
  <si>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</si>
  <si>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</si>
  <si>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</si>
  <si>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Факт. засыпано семян, тонн</t>
  </si>
  <si>
    <t>Сев озимых зерновых культур, га</t>
  </si>
  <si>
    <t>в т.ч. пшеница</t>
  </si>
  <si>
    <t xml:space="preserve">          рожь</t>
  </si>
  <si>
    <t>Площадь посадки картофеля, га</t>
  </si>
  <si>
    <t>План уборки картофеля после списания, га</t>
  </si>
  <si>
    <t>Поголовье скота (без свиней птицы), усл.голов</t>
  </si>
  <si>
    <t>Посеяно многолетних беспокровных трав, га</t>
  </si>
  <si>
    <t>2011 г. в % к 2010 г.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</si>
  <si>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</si>
  <si>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</si>
  <si>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</si>
  <si>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 xml:space="preserve">            в т.ч. бобовых</t>
  </si>
  <si>
    <t>На соответ. период 2011 г.</t>
  </si>
  <si>
    <t>Всего период 2012 г.</t>
  </si>
  <si>
    <t>Посеяно яровых зерновых и зернобобовых культур  (без учета площади пересева), га</t>
  </si>
  <si>
    <t>Всего зерновых и зернобобовых культур, га</t>
  </si>
  <si>
    <t>Скошено многолетних трав первым укосом, га</t>
  </si>
  <si>
    <t>Скошено многолетних трав вторым укосом, га</t>
  </si>
  <si>
    <t>Заготовлено соломы, тонн</t>
  </si>
  <si>
    <t>,</t>
  </si>
  <si>
    <t>Всего зерновых и зернобобовых культур в 2011 г., га</t>
  </si>
  <si>
    <t>+, -</t>
  </si>
  <si>
    <t>Родник</t>
  </si>
  <si>
    <t>Гвардеец</t>
  </si>
  <si>
    <t>Юнтапа</t>
  </si>
  <si>
    <t xml:space="preserve">Кольцовка </t>
  </si>
  <si>
    <t>Победа</t>
  </si>
  <si>
    <t>Луч</t>
  </si>
  <si>
    <t>Свет</t>
  </si>
  <si>
    <t>К.Маркса</t>
  </si>
  <si>
    <t>Янгорчино</t>
  </si>
  <si>
    <t>Броневик</t>
  </si>
  <si>
    <t>Хорнзор</t>
  </si>
  <si>
    <t xml:space="preserve">Знамя </t>
  </si>
  <si>
    <t>МТС</t>
  </si>
  <si>
    <t xml:space="preserve">Аник </t>
  </si>
  <si>
    <t>Санары</t>
  </si>
  <si>
    <t>ВСХТ</t>
  </si>
  <si>
    <t>Мясокомбинат</t>
  </si>
  <si>
    <t>Колос</t>
  </si>
  <si>
    <t>Мураты</t>
  </si>
  <si>
    <t>Агрохмель</t>
  </si>
  <si>
    <t>Компания АГРО</t>
  </si>
  <si>
    <t>Семеновод</t>
  </si>
  <si>
    <t>КФХ Игнатьев А.Я</t>
  </si>
  <si>
    <t>КФХ Тарасов М.Е</t>
  </si>
  <si>
    <t>КФХ Яковлев В.Г</t>
  </si>
  <si>
    <t>КФХ Павлов В.Н</t>
  </si>
  <si>
    <t>КФХ Максимов М.Я</t>
  </si>
  <si>
    <t>КФХ Сергеев И.Н</t>
  </si>
  <si>
    <t>КФХ</t>
  </si>
  <si>
    <t>Информация о сельскохозяйственных работах по состоянию на 4 июля 2012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</si>
</sst>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#,##0.0000"/>
    <numFmt numFmtId="170" formatCode="#,##0.00000"/>
    <numFmt numFmtId="171" formatCode="#,##0.00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20"/>
      <name val="Times New Roman"/>
      <family val="1"/>
    </font>
    <font>
      <i/>
      <sz val="17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24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12" xfId="55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/>
    </xf>
    <xf numFmtId="165" fontId="7" fillId="0" borderId="12" xfId="55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7"/>
    </xf>
    <xf numFmtId="0" fontId="5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" fontId="5" fillId="0" borderId="13" xfId="55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65" fontId="6" fillId="0" borderId="13" xfId="55" applyNumberFormat="1" applyFont="1" applyFill="1" applyBorder="1" applyAlignment="1">
      <alignment horizontal="center" vertical="center" wrapText="1"/>
    </xf>
    <xf numFmtId="165" fontId="7" fillId="0" borderId="13" xfId="55" applyNumberFormat="1" applyFont="1" applyFill="1" applyBorder="1" applyAlignment="1">
      <alignment horizontal="center" vertical="center" wrapText="1"/>
    </xf>
    <xf numFmtId="165" fontId="8" fillId="0" borderId="13" xfId="55" applyNumberFormat="1" applyFont="1" applyFill="1" applyBorder="1" applyAlignment="1">
      <alignment horizontal="center" vertical="center" wrapText="1"/>
    </xf>
    <xf numFmtId="166" fontId="6" fillId="0" borderId="12" xfId="55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9" fontId="6" fillId="0" borderId="12" xfId="55" applyNumberFormat="1" applyFont="1" applyFill="1" applyBorder="1" applyAlignment="1">
      <alignment horizontal="center" vertical="center" wrapText="1"/>
    </xf>
    <xf numFmtId="9" fontId="7" fillId="0" borderId="12" xfId="55" applyNumberFormat="1" applyFont="1" applyFill="1" applyBorder="1" applyAlignment="1">
      <alignment horizontal="center" vertical="center" wrapText="1"/>
    </xf>
    <xf numFmtId="165" fontId="7" fillId="0" borderId="12" xfId="55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12" xfId="55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66" fontId="6" fillId="0" borderId="13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65" fontId="6" fillId="0" borderId="12" xfId="55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165" fontId="7" fillId="0" borderId="12" xfId="55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65" fontId="7" fillId="0" borderId="14" xfId="55" applyNumberFormat="1" applyFont="1" applyFill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 wrapText="1"/>
    </xf>
    <xf numFmtId="165" fontId="13" fillId="0" borderId="12" xfId="0" applyNumberFormat="1" applyFont="1" applyFill="1" applyBorder="1" applyAlignment="1">
      <alignment horizontal="right" vertical="center"/>
    </xf>
    <xf numFmtId="0" fontId="13" fillId="0" borderId="12" xfId="55" applyNumberFormat="1" applyFont="1" applyFill="1" applyBorder="1" applyAlignment="1">
      <alignment horizontal="right" vertical="center"/>
    </xf>
    <xf numFmtId="0" fontId="7" fillId="0" borderId="12" xfId="55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0" fontId="5" fillId="0" borderId="12" xfId="55" applyNumberFormat="1" applyFont="1" applyFill="1" applyBorder="1" applyAlignment="1">
      <alignment horizontal="right" vertical="center"/>
    </xf>
    <xf numFmtId="1" fontId="5" fillId="0" borderId="12" xfId="55" applyNumberFormat="1" applyFont="1" applyFill="1" applyBorder="1" applyAlignment="1">
      <alignment horizontal="right" vertical="center"/>
    </xf>
    <xf numFmtId="165" fontId="5" fillId="0" borderId="12" xfId="55" applyNumberFormat="1" applyFont="1" applyFill="1" applyBorder="1" applyAlignment="1">
      <alignment horizontal="right" vertical="center"/>
    </xf>
    <xf numFmtId="1" fontId="7" fillId="0" borderId="12" xfId="55" applyNumberFormat="1" applyFont="1" applyFill="1" applyBorder="1" applyAlignment="1">
      <alignment horizontal="right" vertical="center"/>
    </xf>
    <xf numFmtId="166" fontId="6" fillId="0" borderId="12" xfId="0" applyNumberFormat="1" applyFont="1" applyFill="1" applyBorder="1" applyAlignment="1">
      <alignment horizontal="right" vertical="center" wrapText="1"/>
    </xf>
    <xf numFmtId="166" fontId="7" fillId="0" borderId="12" xfId="0" applyNumberFormat="1" applyFont="1" applyFill="1" applyBorder="1" applyAlignment="1">
      <alignment horizontal="right" vertical="center" wrapText="1"/>
    </xf>
    <xf numFmtId="1" fontId="7" fillId="0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right" vertical="center"/>
    </xf>
    <xf numFmtId="165" fontId="6" fillId="0" borderId="13" xfId="55" applyNumberFormat="1" applyFont="1" applyFill="1" applyBorder="1" applyAlignment="1">
      <alignment horizontal="right" vertical="center" wrapText="1"/>
    </xf>
    <xf numFmtId="165" fontId="7" fillId="0" borderId="13" xfId="55" applyNumberFormat="1" applyFont="1" applyFill="1" applyBorder="1" applyAlignment="1">
      <alignment horizontal="right" vertical="center" wrapText="1"/>
    </xf>
    <xf numFmtId="0" fontId="7" fillId="0" borderId="13" xfId="55" applyNumberFormat="1" applyFont="1" applyFill="1" applyBorder="1" applyAlignment="1">
      <alignment horizontal="right" vertical="center" wrapText="1"/>
    </xf>
    <xf numFmtId="0" fontId="7" fillId="24" borderId="12" xfId="55" applyNumberFormat="1" applyFont="1" applyFill="1" applyBorder="1" applyAlignment="1">
      <alignment horizontal="right" vertical="center"/>
    </xf>
    <xf numFmtId="9" fontId="6" fillId="0" borderId="13" xfId="55" applyNumberFormat="1" applyFont="1" applyFill="1" applyBorder="1" applyAlignment="1">
      <alignment horizontal="right" vertical="center" wrapText="1"/>
    </xf>
    <xf numFmtId="9" fontId="7" fillId="0" borderId="13" xfId="55" applyNumberFormat="1" applyFont="1" applyFill="1" applyBorder="1" applyAlignment="1">
      <alignment horizontal="right" vertical="center" wrapText="1"/>
    </xf>
    <xf numFmtId="0" fontId="6" fillId="0" borderId="12" xfId="55" applyNumberFormat="1" applyFont="1" applyFill="1" applyBorder="1" applyAlignment="1">
      <alignment horizontal="right" vertical="center"/>
    </xf>
    <xf numFmtId="1" fontId="7" fillId="24" borderId="12" xfId="55" applyNumberFormat="1" applyFont="1" applyFill="1" applyBorder="1" applyAlignment="1">
      <alignment horizontal="right" vertical="center"/>
    </xf>
    <xf numFmtId="1" fontId="6" fillId="0" borderId="12" xfId="55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9" fontId="7" fillId="0" borderId="12" xfId="55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textRotation="90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7" fillId="0" borderId="0" xfId="55" applyNumberFormat="1" applyFont="1" applyFill="1" applyBorder="1" applyAlignment="1">
      <alignment horizontal="center" vertical="center" wrapText="1"/>
    </xf>
    <xf numFmtId="1" fontId="5" fillId="0" borderId="0" xfId="55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55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9" fontId="7" fillId="0" borderId="0" xfId="55" applyNumberFormat="1" applyFont="1" applyFill="1" applyBorder="1" applyAlignment="1">
      <alignment horizontal="center" vertical="center" wrapText="1"/>
    </xf>
    <xf numFmtId="165" fontId="7" fillId="0" borderId="0" xfId="55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65" fontId="7" fillId="0" borderId="0" xfId="55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/>
    </xf>
    <xf numFmtId="0" fontId="7" fillId="0" borderId="0" xfId="55" applyNumberFormat="1" applyFont="1" applyFill="1" applyBorder="1" applyAlignment="1">
      <alignment horizontal="right" vertical="center"/>
    </xf>
    <xf numFmtId="0" fontId="13" fillId="0" borderId="0" xfId="55" applyNumberFormat="1" applyFont="1" applyFill="1" applyBorder="1" applyAlignment="1">
      <alignment horizontal="right" vertical="center"/>
    </xf>
    <xf numFmtId="0" fontId="5" fillId="0" borderId="0" xfId="55" applyNumberFormat="1" applyFont="1" applyFill="1" applyBorder="1" applyAlignment="1">
      <alignment horizontal="right" vertical="center"/>
    </xf>
    <xf numFmtId="165" fontId="5" fillId="0" borderId="0" xfId="5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" fontId="7" fillId="0" borderId="0" xfId="55" applyNumberFormat="1" applyFont="1" applyFill="1" applyBorder="1" applyAlignment="1">
      <alignment horizontal="right" vertical="center"/>
    </xf>
    <xf numFmtId="0" fontId="7" fillId="0" borderId="0" xfId="55" applyNumberFormat="1" applyFont="1" applyFill="1" applyBorder="1" applyAlignment="1">
      <alignment horizontal="right" vertical="center" wrapText="1"/>
    </xf>
    <xf numFmtId="9" fontId="7" fillId="0" borderId="0" xfId="55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left" vertical="center" wrapText="1"/>
    </xf>
    <xf numFmtId="165" fontId="6" fillId="0" borderId="12" xfId="55" applyNumberFormat="1" applyFont="1" applyFill="1" applyBorder="1" applyAlignment="1">
      <alignment horizontal="left" vertical="center" wrapText="1"/>
    </xf>
    <xf numFmtId="165" fontId="6" fillId="0" borderId="12" xfId="0" applyNumberFormat="1" applyFont="1" applyFill="1" applyBorder="1" applyAlignment="1">
      <alignment horizontal="left" vertical="center"/>
    </xf>
    <xf numFmtId="1" fontId="6" fillId="0" borderId="12" xfId="55" applyNumberFormat="1" applyFont="1" applyFill="1" applyBorder="1" applyAlignment="1">
      <alignment horizontal="left" vertical="center"/>
    </xf>
    <xf numFmtId="4" fontId="6" fillId="0" borderId="13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textRotation="90" wrapText="1"/>
    </xf>
    <xf numFmtId="0" fontId="10" fillId="0" borderId="17" xfId="0" applyFont="1" applyFill="1" applyBorder="1" applyAlignment="1">
      <alignment horizontal="center" textRotation="90" wrapText="1"/>
    </xf>
    <xf numFmtId="0" fontId="10" fillId="24" borderId="16" xfId="0" applyFont="1" applyFill="1" applyBorder="1" applyAlignment="1">
      <alignment horizontal="center" textRotation="90" wrapText="1"/>
    </xf>
    <xf numFmtId="0" fontId="10" fillId="24" borderId="17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textRotation="90" wrapText="1"/>
    </xf>
    <xf numFmtId="0" fontId="10" fillId="0" borderId="23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185"/>
  <sheetViews>
    <sheetView tabSelected="1" view="pageBreakPreview" zoomScale="50" zoomScaleNormal="50" zoomScaleSheetLayoutView="50" zoomScalePageLayoutView="82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AG2"/>
    </sheetView>
  </sheetViews>
  <sheetFormatPr defaultColWidth="9.00390625" defaultRowHeight="12.75" outlineLevelRow="2"/>
  <cols>
    <col min="1" max="1" width="73.125" style="5" customWidth="1"/>
    <col min="2" max="2" width="12.25390625" style="4" customWidth="1"/>
    <col min="3" max="3" width="13.625" style="4" customWidth="1"/>
    <col min="4" max="4" width="1.12109375" style="4" customWidth="1"/>
    <col min="5" max="5" width="10.625" style="49" customWidth="1"/>
    <col min="6" max="6" width="10.125" style="49" customWidth="1"/>
    <col min="7" max="7" width="14.625" style="49" bestFit="1" customWidth="1"/>
    <col min="8" max="9" width="10.875" style="49" customWidth="1"/>
    <col min="10" max="10" width="10.00390625" style="49" customWidth="1"/>
    <col min="11" max="11" width="8.125" style="49" customWidth="1"/>
    <col min="12" max="12" width="11.375" style="49" customWidth="1"/>
    <col min="13" max="13" width="10.75390625" style="49" customWidth="1"/>
    <col min="14" max="14" width="8.375" style="49" customWidth="1"/>
    <col min="15" max="15" width="9.625" style="49" customWidth="1"/>
    <col min="16" max="16" width="9.75390625" style="49" customWidth="1"/>
    <col min="17" max="17" width="9.375" style="49" customWidth="1"/>
    <col min="18" max="18" width="8.875" style="49" customWidth="1"/>
    <col min="19" max="19" width="9.125" style="49" customWidth="1"/>
    <col min="20" max="20" width="9.375" style="49" customWidth="1"/>
    <col min="21" max="21" width="10.125" style="49" customWidth="1"/>
    <col min="22" max="22" width="8.375" style="49" customWidth="1"/>
    <col min="23" max="23" width="11.75390625" style="49" customWidth="1"/>
    <col min="24" max="24" width="9.625" style="49" customWidth="1"/>
    <col min="25" max="25" width="9.125" style="49" customWidth="1"/>
    <col min="26" max="26" width="8.875" style="49" customWidth="1"/>
    <col min="27" max="27" width="9.875" style="49" customWidth="1"/>
    <col min="28" max="28" width="9.625" style="49" customWidth="1"/>
    <col min="29" max="29" width="9.375" style="49" customWidth="1"/>
    <col min="30" max="30" width="11.25390625" style="49" customWidth="1"/>
    <col min="31" max="31" width="11.75390625" style="49" customWidth="1"/>
    <col min="32" max="32" width="9.875" style="49" customWidth="1"/>
    <col min="33" max="33" width="10.875" style="49" customWidth="1"/>
    <col min="34" max="35" width="12.00390625" style="49" customWidth="1"/>
    <col min="36" max="48" width="9.125" style="49" customWidth="1"/>
    <col min="49" max="16384" width="9.125" style="2" customWidth="1"/>
  </cols>
  <sheetData>
    <row r="1" spans="1:35" ht="26.25">
      <c r="A1" s="1"/>
      <c r="B1" s="6"/>
      <c r="C1" s="6"/>
      <c r="D1" s="6"/>
      <c r="AG1" s="56"/>
      <c r="AH1" s="56"/>
      <c r="AI1" s="56"/>
    </row>
    <row r="2" spans="1:48" s="3" customFormat="1" ht="39" customHeight="1">
      <c r="A2" s="146" t="s">
        <v>170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07"/>
      <c r="AI2" s="107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</row>
    <row r="3" spans="1:48" s="3" customFormat="1" ht="0.75" customHeight="1" thickBot="1">
      <c r="A3" s="26"/>
      <c r="B3" s="26"/>
      <c r="C3" s="26"/>
      <c r="D3" s="26"/>
      <c r="E3" s="26"/>
      <c r="F3" s="26"/>
      <c r="G3" s="26" t="s">
        <v>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 t="s">
        <v>2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s="4" customFormat="1" ht="21" customHeight="1" thickBot="1">
      <c r="A4" s="147" t="s">
        <v>0</v>
      </c>
      <c r="B4" s="150" t="s">
        <v>131</v>
      </c>
      <c r="C4" s="153" t="s">
        <v>132</v>
      </c>
      <c r="D4" s="153" t="s">
        <v>126</v>
      </c>
      <c r="E4" s="156" t="s">
        <v>4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8"/>
      <c r="Z4" s="158"/>
      <c r="AA4" s="158"/>
      <c r="AB4" s="158"/>
      <c r="AC4" s="158"/>
      <c r="AD4" s="158"/>
      <c r="AE4" s="158"/>
      <c r="AF4" s="158"/>
      <c r="AG4" s="159"/>
      <c r="AH4" s="108"/>
      <c r="AI4" s="108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35" s="11" customFormat="1" ht="120" customHeight="1">
      <c r="A5" s="148"/>
      <c r="B5" s="151"/>
      <c r="C5" s="154"/>
      <c r="D5" s="154"/>
      <c r="E5" s="160" t="s">
        <v>141</v>
      </c>
      <c r="F5" s="142" t="s">
        <v>142</v>
      </c>
      <c r="G5" s="144" t="s">
        <v>143</v>
      </c>
      <c r="H5" s="142" t="s">
        <v>144</v>
      </c>
      <c r="I5" s="142" t="s">
        <v>145</v>
      </c>
      <c r="J5" s="144" t="s">
        <v>146</v>
      </c>
      <c r="K5" s="142" t="s">
        <v>147</v>
      </c>
      <c r="L5" s="142" t="s">
        <v>148</v>
      </c>
      <c r="M5" s="142" t="s">
        <v>149</v>
      </c>
      <c r="N5" s="142" t="s">
        <v>150</v>
      </c>
      <c r="O5" s="144" t="s">
        <v>151</v>
      </c>
      <c r="P5" s="142" t="s">
        <v>152</v>
      </c>
      <c r="Q5" s="142" t="s">
        <v>153</v>
      </c>
      <c r="R5" s="142" t="s">
        <v>154</v>
      </c>
      <c r="S5" s="144" t="s">
        <v>155</v>
      </c>
      <c r="T5" s="142" t="s">
        <v>156</v>
      </c>
      <c r="U5" s="144" t="s">
        <v>157</v>
      </c>
      <c r="V5" s="144" t="s">
        <v>158</v>
      </c>
      <c r="W5" s="144" t="s">
        <v>159</v>
      </c>
      <c r="X5" s="142" t="s">
        <v>160</v>
      </c>
      <c r="Y5" s="142" t="s">
        <v>161</v>
      </c>
      <c r="Z5" s="160" t="s">
        <v>162</v>
      </c>
      <c r="AA5" s="160" t="s">
        <v>163</v>
      </c>
      <c r="AB5" s="160" t="s">
        <v>164</v>
      </c>
      <c r="AC5" s="160" t="s">
        <v>165</v>
      </c>
      <c r="AD5" s="160" t="s">
        <v>166</v>
      </c>
      <c r="AE5" s="160" t="s">
        <v>167</v>
      </c>
      <c r="AF5" s="160" t="s">
        <v>168</v>
      </c>
      <c r="AG5" s="142" t="s">
        <v>169</v>
      </c>
      <c r="AH5" s="109"/>
      <c r="AI5" s="109"/>
    </row>
    <row r="6" spans="1:35" s="11" customFormat="1" ht="51" customHeight="1" thickBot="1">
      <c r="A6" s="149"/>
      <c r="B6" s="152"/>
      <c r="C6" s="155"/>
      <c r="D6" s="155"/>
      <c r="E6" s="161"/>
      <c r="F6" s="143"/>
      <c r="G6" s="145"/>
      <c r="H6" s="143"/>
      <c r="I6" s="143"/>
      <c r="J6" s="145"/>
      <c r="K6" s="143"/>
      <c r="L6" s="143"/>
      <c r="M6" s="143"/>
      <c r="N6" s="143"/>
      <c r="O6" s="145"/>
      <c r="P6" s="143"/>
      <c r="Q6" s="143"/>
      <c r="R6" s="143"/>
      <c r="S6" s="145"/>
      <c r="T6" s="143"/>
      <c r="U6" s="145"/>
      <c r="V6" s="145"/>
      <c r="W6" s="145"/>
      <c r="X6" s="143"/>
      <c r="Y6" s="143"/>
      <c r="Z6" s="161"/>
      <c r="AA6" s="161"/>
      <c r="AB6" s="161"/>
      <c r="AC6" s="161"/>
      <c r="AD6" s="161"/>
      <c r="AE6" s="161"/>
      <c r="AF6" s="161"/>
      <c r="AG6" s="143"/>
      <c r="AH6" s="109"/>
      <c r="AI6" s="109"/>
    </row>
    <row r="7" spans="1:35" s="11" customFormat="1" ht="32.25" customHeight="1" hidden="1">
      <c r="A7" s="34" t="s">
        <v>127</v>
      </c>
      <c r="B7" s="17">
        <v>47439</v>
      </c>
      <c r="C7" s="17">
        <f>SUM(E7:AG7)</f>
        <v>48168</v>
      </c>
      <c r="D7" s="19">
        <f>C7/B7</f>
        <v>1.0153671030165055</v>
      </c>
      <c r="E7" s="18">
        <v>2171</v>
      </c>
      <c r="F7" s="18">
        <v>1950</v>
      </c>
      <c r="G7" s="18">
        <v>3376</v>
      </c>
      <c r="H7" s="18">
        <v>2414</v>
      </c>
      <c r="I7" s="18">
        <v>1579</v>
      </c>
      <c r="J7" s="18">
        <v>2007</v>
      </c>
      <c r="K7" s="18">
        <v>2254</v>
      </c>
      <c r="L7" s="18">
        <v>2617</v>
      </c>
      <c r="M7" s="18">
        <v>2342</v>
      </c>
      <c r="N7" s="18">
        <v>1215</v>
      </c>
      <c r="O7" s="18">
        <v>1134</v>
      </c>
      <c r="P7" s="18">
        <v>2878</v>
      </c>
      <c r="Q7" s="18">
        <v>2392</v>
      </c>
      <c r="R7" s="18">
        <v>2871</v>
      </c>
      <c r="S7" s="18">
        <v>3112</v>
      </c>
      <c r="T7" s="18">
        <v>2267</v>
      </c>
      <c r="U7" s="18">
        <v>2041</v>
      </c>
      <c r="V7" s="18">
        <v>777</v>
      </c>
      <c r="W7" s="18">
        <v>2598</v>
      </c>
      <c r="X7" s="18">
        <v>3778</v>
      </c>
      <c r="Y7" s="18"/>
      <c r="Z7" s="18"/>
      <c r="AA7" s="18"/>
      <c r="AB7" s="18"/>
      <c r="AC7" s="18"/>
      <c r="AD7" s="18"/>
      <c r="AE7" s="18"/>
      <c r="AF7" s="18"/>
      <c r="AG7" s="18">
        <v>2395</v>
      </c>
      <c r="AH7" s="110"/>
      <c r="AI7" s="110"/>
    </row>
    <row r="8" spans="1:35" s="28" customFormat="1" ht="22.5" hidden="1">
      <c r="A8" s="9" t="s">
        <v>118</v>
      </c>
      <c r="B8" s="17">
        <v>46685</v>
      </c>
      <c r="C8" s="17">
        <f>SUM(E8:AG8)</f>
        <v>50094</v>
      </c>
      <c r="D8" s="19">
        <f>C8/B8</f>
        <v>1.0730213130555852</v>
      </c>
      <c r="E8" s="18">
        <v>2171</v>
      </c>
      <c r="F8" s="18">
        <v>2000</v>
      </c>
      <c r="G8" s="18">
        <v>3640</v>
      </c>
      <c r="H8" s="18">
        <v>2878</v>
      </c>
      <c r="I8" s="18">
        <v>1608</v>
      </c>
      <c r="J8" s="18">
        <v>2398</v>
      </c>
      <c r="K8" s="18">
        <v>2254</v>
      </c>
      <c r="L8" s="18">
        <v>2746</v>
      </c>
      <c r="M8" s="18">
        <v>2178</v>
      </c>
      <c r="N8" s="18">
        <v>1206</v>
      </c>
      <c r="O8" s="18">
        <v>1188</v>
      </c>
      <c r="P8" s="18">
        <v>2878</v>
      </c>
      <c r="Q8" s="18">
        <v>2606</v>
      </c>
      <c r="R8" s="18">
        <v>2875</v>
      </c>
      <c r="S8" s="18">
        <v>3101</v>
      </c>
      <c r="T8" s="18">
        <v>2231</v>
      </c>
      <c r="U8" s="18">
        <v>2280</v>
      </c>
      <c r="V8" s="18">
        <v>664</v>
      </c>
      <c r="W8" s="18">
        <v>2598</v>
      </c>
      <c r="X8" s="18">
        <v>4078</v>
      </c>
      <c r="Y8" s="18"/>
      <c r="Z8" s="18"/>
      <c r="AA8" s="18"/>
      <c r="AB8" s="18"/>
      <c r="AC8" s="18"/>
      <c r="AD8" s="18"/>
      <c r="AE8" s="18"/>
      <c r="AF8" s="18"/>
      <c r="AG8" s="18">
        <v>2516</v>
      </c>
      <c r="AH8" s="110"/>
      <c r="AI8" s="110"/>
    </row>
    <row r="9" spans="1:35" s="28" customFormat="1" ht="29.25" customHeight="1" hidden="1">
      <c r="A9" s="15" t="s">
        <v>79</v>
      </c>
      <c r="B9" s="35">
        <f aca="true" t="shared" si="0" ref="B9:AG9">B8/B7</f>
        <v>0.9841059044246295</v>
      </c>
      <c r="C9" s="35">
        <f t="shared" si="0"/>
        <v>1.039985052316891</v>
      </c>
      <c r="D9" s="35">
        <f t="shared" si="0"/>
        <v>1.0567816407167394</v>
      </c>
      <c r="E9" s="36">
        <f t="shared" si="0"/>
        <v>1</v>
      </c>
      <c r="F9" s="36">
        <f t="shared" si="0"/>
        <v>1.0256410256410255</v>
      </c>
      <c r="G9" s="36">
        <f t="shared" si="0"/>
        <v>1.0781990521327014</v>
      </c>
      <c r="H9" s="36">
        <f t="shared" si="0"/>
        <v>1.192212096106048</v>
      </c>
      <c r="I9" s="36">
        <f t="shared" si="0"/>
        <v>1.0183660544648512</v>
      </c>
      <c r="J9" s="36">
        <f t="shared" si="0"/>
        <v>1.1948181365221724</v>
      </c>
      <c r="K9" s="36">
        <f t="shared" si="0"/>
        <v>1</v>
      </c>
      <c r="L9" s="36">
        <f t="shared" si="0"/>
        <v>1.0492930836836072</v>
      </c>
      <c r="M9" s="36">
        <f t="shared" si="0"/>
        <v>0.9299743808710503</v>
      </c>
      <c r="N9" s="36">
        <f t="shared" si="0"/>
        <v>0.9925925925925926</v>
      </c>
      <c r="O9" s="36">
        <f t="shared" si="0"/>
        <v>1.0476190476190477</v>
      </c>
      <c r="P9" s="36">
        <f t="shared" si="0"/>
        <v>1</v>
      </c>
      <c r="Q9" s="36">
        <f t="shared" si="0"/>
        <v>1.089464882943144</v>
      </c>
      <c r="R9" s="36">
        <f t="shared" si="0"/>
        <v>1.0013932427725531</v>
      </c>
      <c r="S9" s="36">
        <f t="shared" si="0"/>
        <v>0.99646529562982</v>
      </c>
      <c r="T9" s="36">
        <f t="shared" si="0"/>
        <v>0.984119982355536</v>
      </c>
      <c r="U9" s="36">
        <f t="shared" si="0"/>
        <v>1.1170994610485057</v>
      </c>
      <c r="V9" s="36">
        <f t="shared" si="0"/>
        <v>0.8545688545688546</v>
      </c>
      <c r="W9" s="36">
        <f t="shared" si="0"/>
        <v>1</v>
      </c>
      <c r="X9" s="36">
        <f t="shared" si="0"/>
        <v>1.0794070937003706</v>
      </c>
      <c r="Y9" s="36"/>
      <c r="Z9" s="36"/>
      <c r="AA9" s="36"/>
      <c r="AB9" s="36"/>
      <c r="AC9" s="36"/>
      <c r="AD9" s="36"/>
      <c r="AE9" s="36"/>
      <c r="AF9" s="36"/>
      <c r="AG9" s="36">
        <f t="shared" si="0"/>
        <v>1.0505219206680585</v>
      </c>
      <c r="AH9" s="111"/>
      <c r="AI9" s="111"/>
    </row>
    <row r="10" spans="1:35" s="28" customFormat="1" ht="29.25" customHeight="1" hidden="1">
      <c r="A10" s="9" t="s">
        <v>81</v>
      </c>
      <c r="B10" s="17">
        <v>41601</v>
      </c>
      <c r="C10" s="17">
        <f>SUM(E10:AG10)</f>
        <v>43846</v>
      </c>
      <c r="D10" s="19">
        <f>C10/B10</f>
        <v>1.0539650489170933</v>
      </c>
      <c r="E10" s="18">
        <v>1843</v>
      </c>
      <c r="F10" s="18">
        <v>1668</v>
      </c>
      <c r="G10" s="18">
        <v>3384</v>
      </c>
      <c r="H10" s="18">
        <v>2731</v>
      </c>
      <c r="I10" s="18">
        <v>1309</v>
      </c>
      <c r="J10" s="18">
        <v>1932</v>
      </c>
      <c r="K10" s="18">
        <v>2015</v>
      </c>
      <c r="L10" s="18">
        <v>2379</v>
      </c>
      <c r="M10" s="18">
        <v>1875</v>
      </c>
      <c r="N10" s="18">
        <v>984</v>
      </c>
      <c r="O10" s="18">
        <v>1025</v>
      </c>
      <c r="P10" s="18">
        <v>2432</v>
      </c>
      <c r="Q10" s="18">
        <v>2353</v>
      </c>
      <c r="R10" s="18">
        <v>2511</v>
      </c>
      <c r="S10" s="18">
        <v>2779</v>
      </c>
      <c r="T10" s="18">
        <v>1933</v>
      </c>
      <c r="U10" s="18">
        <v>2057</v>
      </c>
      <c r="V10" s="18">
        <v>405</v>
      </c>
      <c r="W10" s="18">
        <v>2020</v>
      </c>
      <c r="X10" s="18">
        <v>3929</v>
      </c>
      <c r="Y10" s="18"/>
      <c r="Z10" s="18"/>
      <c r="AA10" s="18"/>
      <c r="AB10" s="18"/>
      <c r="AC10" s="18"/>
      <c r="AD10" s="18"/>
      <c r="AE10" s="18"/>
      <c r="AF10" s="18"/>
      <c r="AG10" s="18">
        <v>2282</v>
      </c>
      <c r="AH10" s="110"/>
      <c r="AI10" s="110"/>
    </row>
    <row r="11" spans="1:35" s="28" customFormat="1" ht="29.25" customHeight="1" hidden="1">
      <c r="A11" s="9" t="s">
        <v>82</v>
      </c>
      <c r="B11" s="35">
        <f aca="true" t="shared" si="1" ref="B11:AG11">B10/B8</f>
        <v>0.8910999250294527</v>
      </c>
      <c r="C11" s="35">
        <f t="shared" si="1"/>
        <v>0.8752744839701362</v>
      </c>
      <c r="D11" s="35">
        <f t="shared" si="1"/>
        <v>0.982240553932497</v>
      </c>
      <c r="E11" s="36">
        <f t="shared" si="1"/>
        <v>0.8489175495163519</v>
      </c>
      <c r="F11" s="36">
        <f t="shared" si="1"/>
        <v>0.834</v>
      </c>
      <c r="G11" s="36">
        <f t="shared" si="1"/>
        <v>0.9296703296703297</v>
      </c>
      <c r="H11" s="36">
        <f t="shared" si="1"/>
        <v>0.9489228630993746</v>
      </c>
      <c r="I11" s="36">
        <f t="shared" si="1"/>
        <v>0.8140547263681592</v>
      </c>
      <c r="J11" s="36">
        <f t="shared" si="1"/>
        <v>0.8056713928273561</v>
      </c>
      <c r="K11" s="36">
        <f t="shared" si="1"/>
        <v>0.8939662821650399</v>
      </c>
      <c r="L11" s="36">
        <f t="shared" si="1"/>
        <v>0.8663510560815731</v>
      </c>
      <c r="M11" s="36">
        <f t="shared" si="1"/>
        <v>0.8608815426997245</v>
      </c>
      <c r="N11" s="36">
        <f t="shared" si="1"/>
        <v>0.8159203980099502</v>
      </c>
      <c r="O11" s="36">
        <f t="shared" si="1"/>
        <v>0.8627946127946128</v>
      </c>
      <c r="P11" s="36">
        <f t="shared" si="1"/>
        <v>0.8450312717164697</v>
      </c>
      <c r="Q11" s="36">
        <f t="shared" si="1"/>
        <v>0.9029163468917882</v>
      </c>
      <c r="R11" s="36">
        <f t="shared" si="1"/>
        <v>0.8733913043478261</v>
      </c>
      <c r="S11" s="36">
        <f t="shared" si="1"/>
        <v>0.8961625282167043</v>
      </c>
      <c r="T11" s="36">
        <f t="shared" si="1"/>
        <v>0.8664276109367997</v>
      </c>
      <c r="U11" s="36">
        <f t="shared" si="1"/>
        <v>0.9021929824561403</v>
      </c>
      <c r="V11" s="36">
        <f t="shared" si="1"/>
        <v>0.6099397590361446</v>
      </c>
      <c r="W11" s="36">
        <f t="shared" si="1"/>
        <v>0.7775211701308699</v>
      </c>
      <c r="X11" s="36">
        <f t="shared" si="1"/>
        <v>0.9634624816086317</v>
      </c>
      <c r="Y11" s="36"/>
      <c r="Z11" s="36"/>
      <c r="AA11" s="36"/>
      <c r="AB11" s="36"/>
      <c r="AC11" s="36"/>
      <c r="AD11" s="36"/>
      <c r="AE11" s="36"/>
      <c r="AF11" s="36"/>
      <c r="AG11" s="36">
        <f t="shared" si="1"/>
        <v>0.9069952305246423</v>
      </c>
      <c r="AH11" s="111"/>
      <c r="AI11" s="111"/>
    </row>
    <row r="12" spans="1:35" s="28" customFormat="1" ht="29.25" customHeight="1" hidden="1">
      <c r="A12" s="15" t="s">
        <v>8</v>
      </c>
      <c r="B12" s="17">
        <v>10878</v>
      </c>
      <c r="C12" s="17">
        <f>SUM(E12:AG12)</f>
        <v>20299</v>
      </c>
      <c r="D12" s="19">
        <f>C12/B12</f>
        <v>1.866059937488509</v>
      </c>
      <c r="E12" s="29">
        <v>216</v>
      </c>
      <c r="F12" s="29">
        <v>775</v>
      </c>
      <c r="G12" s="29">
        <v>1728</v>
      </c>
      <c r="H12" s="29">
        <v>2135</v>
      </c>
      <c r="I12" s="29">
        <v>235</v>
      </c>
      <c r="J12" s="29">
        <v>1307</v>
      </c>
      <c r="K12" s="29">
        <v>958</v>
      </c>
      <c r="L12" s="29">
        <v>1200</v>
      </c>
      <c r="M12" s="29">
        <v>569</v>
      </c>
      <c r="N12" s="29">
        <v>150</v>
      </c>
      <c r="O12" s="29">
        <v>450</v>
      </c>
      <c r="P12" s="29">
        <v>585</v>
      </c>
      <c r="Q12" s="29">
        <v>1021</v>
      </c>
      <c r="R12" s="29">
        <v>944</v>
      </c>
      <c r="S12" s="29">
        <v>1427</v>
      </c>
      <c r="T12" s="29">
        <v>857</v>
      </c>
      <c r="U12" s="29">
        <v>1285</v>
      </c>
      <c r="V12" s="29">
        <v>380</v>
      </c>
      <c r="W12" s="29">
        <v>694</v>
      </c>
      <c r="X12" s="29">
        <v>1973</v>
      </c>
      <c r="Y12" s="29"/>
      <c r="Z12" s="29"/>
      <c r="AA12" s="29"/>
      <c r="AB12" s="29"/>
      <c r="AC12" s="29"/>
      <c r="AD12" s="29"/>
      <c r="AE12" s="29"/>
      <c r="AF12" s="29"/>
      <c r="AG12" s="29">
        <v>1410</v>
      </c>
      <c r="AH12" s="112"/>
      <c r="AI12" s="112"/>
    </row>
    <row r="13" spans="1:35" s="28" customFormat="1" ht="29.25" customHeight="1" hidden="1">
      <c r="A13" s="15" t="s">
        <v>15</v>
      </c>
      <c r="B13" s="35">
        <f aca="true" t="shared" si="2" ref="B13:AG13">B12/B8</f>
        <v>0.23300846096176503</v>
      </c>
      <c r="C13" s="35">
        <f t="shared" si="2"/>
        <v>0.40521818980317004</v>
      </c>
      <c r="D13" s="35">
        <f t="shared" si="2"/>
        <v>1.7390707106969108</v>
      </c>
      <c r="E13" s="36">
        <f t="shared" si="2"/>
        <v>0.09949332105020728</v>
      </c>
      <c r="F13" s="36">
        <f t="shared" si="2"/>
        <v>0.3875</v>
      </c>
      <c r="G13" s="36">
        <f t="shared" si="2"/>
        <v>0.4747252747252747</v>
      </c>
      <c r="H13" s="36">
        <f t="shared" si="2"/>
        <v>0.7418346073662265</v>
      </c>
      <c r="I13" s="36">
        <f t="shared" si="2"/>
        <v>0.14614427860696516</v>
      </c>
      <c r="J13" s="36">
        <f t="shared" si="2"/>
        <v>0.5450375312760634</v>
      </c>
      <c r="K13" s="36">
        <f t="shared" si="2"/>
        <v>0.42502218278615794</v>
      </c>
      <c r="L13" s="36">
        <f t="shared" si="2"/>
        <v>0.43699927166788055</v>
      </c>
      <c r="M13" s="36">
        <f t="shared" si="2"/>
        <v>0.2612488521579431</v>
      </c>
      <c r="N13" s="36">
        <f t="shared" si="2"/>
        <v>0.12437810945273632</v>
      </c>
      <c r="O13" s="36">
        <f t="shared" si="2"/>
        <v>0.3787878787878788</v>
      </c>
      <c r="P13" s="36">
        <f t="shared" si="2"/>
        <v>0.2032661570535094</v>
      </c>
      <c r="Q13" s="36">
        <f t="shared" si="2"/>
        <v>0.3917881811204912</v>
      </c>
      <c r="R13" s="36">
        <f t="shared" si="2"/>
        <v>0.3283478260869565</v>
      </c>
      <c r="S13" s="36">
        <f t="shared" si="2"/>
        <v>0.4601741373750403</v>
      </c>
      <c r="T13" s="36">
        <f t="shared" si="2"/>
        <v>0.3841326759300762</v>
      </c>
      <c r="U13" s="36">
        <f t="shared" si="2"/>
        <v>0.5635964912280702</v>
      </c>
      <c r="V13" s="36">
        <f t="shared" si="2"/>
        <v>0.572289156626506</v>
      </c>
      <c r="W13" s="36">
        <f t="shared" si="2"/>
        <v>0.26712856043110084</v>
      </c>
      <c r="X13" s="36">
        <f t="shared" si="2"/>
        <v>0.4838155958803335</v>
      </c>
      <c r="Y13" s="36"/>
      <c r="Z13" s="36"/>
      <c r="AA13" s="36"/>
      <c r="AB13" s="36"/>
      <c r="AC13" s="36"/>
      <c r="AD13" s="36"/>
      <c r="AE13" s="36"/>
      <c r="AF13" s="36"/>
      <c r="AG13" s="36">
        <f t="shared" si="2"/>
        <v>0.5604133545310016</v>
      </c>
      <c r="AH13" s="111"/>
      <c r="AI13" s="111"/>
    </row>
    <row r="14" spans="1:35" s="28" customFormat="1" ht="29.25" customHeight="1" hidden="1">
      <c r="A14" s="12" t="s">
        <v>9</v>
      </c>
      <c r="B14" s="17"/>
      <c r="C14" s="17">
        <f>SUM(E14:AG14)</f>
        <v>47480</v>
      </c>
      <c r="D14" s="19" t="e">
        <f>C14/B14</f>
        <v>#DIV/0!</v>
      </c>
      <c r="E14" s="18">
        <v>120</v>
      </c>
      <c r="F14" s="18">
        <v>4825</v>
      </c>
      <c r="G14" s="18">
        <v>7093</v>
      </c>
      <c r="H14" s="18">
        <v>4977</v>
      </c>
      <c r="I14" s="18">
        <v>620</v>
      </c>
      <c r="J14" s="18">
        <v>1100</v>
      </c>
      <c r="K14" s="18">
        <v>3200</v>
      </c>
      <c r="L14" s="18">
        <v>5300</v>
      </c>
      <c r="M14" s="18">
        <v>1890</v>
      </c>
      <c r="N14" s="18">
        <v>40</v>
      </c>
      <c r="O14" s="18">
        <v>1530</v>
      </c>
      <c r="P14" s="18">
        <v>5365</v>
      </c>
      <c r="Q14" s="18">
        <v>372</v>
      </c>
      <c r="R14" s="18">
        <v>2800</v>
      </c>
      <c r="S14" s="18">
        <v>1140</v>
      </c>
      <c r="T14" s="18">
        <v>360</v>
      </c>
      <c r="U14" s="18">
        <v>868</v>
      </c>
      <c r="V14" s="18">
        <v>370</v>
      </c>
      <c r="W14" s="18">
        <v>1880</v>
      </c>
      <c r="X14" s="18">
        <v>2250</v>
      </c>
      <c r="Y14" s="18"/>
      <c r="Z14" s="18"/>
      <c r="AA14" s="18"/>
      <c r="AB14" s="18"/>
      <c r="AC14" s="18"/>
      <c r="AD14" s="18"/>
      <c r="AE14" s="18"/>
      <c r="AF14" s="18"/>
      <c r="AG14" s="18">
        <v>1380</v>
      </c>
      <c r="AH14" s="110"/>
      <c r="AI14" s="110"/>
    </row>
    <row r="15" spans="1:35" s="28" customFormat="1" ht="29.25" customHeight="1" hidden="1">
      <c r="A15" s="7" t="s">
        <v>84</v>
      </c>
      <c r="B15" s="17">
        <v>22660</v>
      </c>
      <c r="C15" s="17">
        <f>SUM(E15:AG15)</f>
        <v>37330</v>
      </c>
      <c r="D15" s="19">
        <f>C15/B15</f>
        <v>1.647396293027361</v>
      </c>
      <c r="E15" s="18"/>
      <c r="F15" s="18">
        <v>3800</v>
      </c>
      <c r="G15" s="18">
        <v>3994</v>
      </c>
      <c r="H15" s="18">
        <v>3591</v>
      </c>
      <c r="I15" s="18">
        <v>620</v>
      </c>
      <c r="J15" s="18">
        <v>1100</v>
      </c>
      <c r="K15" s="18">
        <v>3200</v>
      </c>
      <c r="L15" s="18">
        <v>5000</v>
      </c>
      <c r="M15" s="18">
        <v>1628</v>
      </c>
      <c r="N15" s="18"/>
      <c r="O15" s="18">
        <v>1310</v>
      </c>
      <c r="P15" s="18">
        <v>5150</v>
      </c>
      <c r="Q15" s="18"/>
      <c r="R15" s="18">
        <v>1765</v>
      </c>
      <c r="S15" s="18">
        <v>1140</v>
      </c>
      <c r="T15" s="18">
        <v>330</v>
      </c>
      <c r="U15" s="18">
        <v>320</v>
      </c>
      <c r="V15" s="18">
        <v>370</v>
      </c>
      <c r="W15" s="18">
        <v>1042</v>
      </c>
      <c r="X15" s="18">
        <v>1770</v>
      </c>
      <c r="Y15" s="18"/>
      <c r="Z15" s="18"/>
      <c r="AA15" s="18"/>
      <c r="AB15" s="18"/>
      <c r="AC15" s="18"/>
      <c r="AD15" s="18"/>
      <c r="AE15" s="18"/>
      <c r="AF15" s="18"/>
      <c r="AG15" s="18">
        <v>1200</v>
      </c>
      <c r="AH15" s="110"/>
      <c r="AI15" s="110"/>
    </row>
    <row r="16" spans="1:35" s="28" customFormat="1" ht="23.25" customHeight="1" hidden="1">
      <c r="A16" s="15" t="s">
        <v>14</v>
      </c>
      <c r="B16" s="37"/>
      <c r="C16" s="37">
        <f aca="true" t="shared" si="3" ref="C16:AG16">C15/C14</f>
        <v>0.7862257792754844</v>
      </c>
      <c r="D16" s="37" t="e">
        <f t="shared" si="3"/>
        <v>#DIV/0!</v>
      </c>
      <c r="E16" s="36">
        <f t="shared" si="3"/>
        <v>0</v>
      </c>
      <c r="F16" s="36">
        <f t="shared" si="3"/>
        <v>0.7875647668393783</v>
      </c>
      <c r="G16" s="36">
        <f t="shared" si="3"/>
        <v>0.563090370788101</v>
      </c>
      <c r="H16" s="36">
        <f t="shared" si="3"/>
        <v>0.7215189873417721</v>
      </c>
      <c r="I16" s="36">
        <f t="shared" si="3"/>
        <v>1</v>
      </c>
      <c r="J16" s="36">
        <f t="shared" si="3"/>
        <v>1</v>
      </c>
      <c r="K16" s="36">
        <f t="shared" si="3"/>
        <v>1</v>
      </c>
      <c r="L16" s="36">
        <f t="shared" si="3"/>
        <v>0.9433962264150944</v>
      </c>
      <c r="M16" s="36">
        <f t="shared" si="3"/>
        <v>0.8613756613756614</v>
      </c>
      <c r="N16" s="36">
        <f t="shared" si="3"/>
        <v>0</v>
      </c>
      <c r="O16" s="36">
        <f t="shared" si="3"/>
        <v>0.8562091503267973</v>
      </c>
      <c r="P16" s="36">
        <f t="shared" si="3"/>
        <v>0.9599254426840633</v>
      </c>
      <c r="Q16" s="36">
        <f t="shared" si="3"/>
        <v>0</v>
      </c>
      <c r="R16" s="36">
        <f t="shared" si="3"/>
        <v>0.6303571428571428</v>
      </c>
      <c r="S16" s="36">
        <f t="shared" si="3"/>
        <v>1</v>
      </c>
      <c r="T16" s="36">
        <f t="shared" si="3"/>
        <v>0.9166666666666666</v>
      </c>
      <c r="U16" s="36">
        <f t="shared" si="3"/>
        <v>0.3686635944700461</v>
      </c>
      <c r="V16" s="36">
        <f t="shared" si="3"/>
        <v>1</v>
      </c>
      <c r="W16" s="36">
        <f t="shared" si="3"/>
        <v>0.5542553191489362</v>
      </c>
      <c r="X16" s="36">
        <f t="shared" si="3"/>
        <v>0.7866666666666666</v>
      </c>
      <c r="Y16" s="36"/>
      <c r="Z16" s="36"/>
      <c r="AA16" s="36"/>
      <c r="AB16" s="36"/>
      <c r="AC16" s="36"/>
      <c r="AD16" s="36"/>
      <c r="AE16" s="36"/>
      <c r="AF16" s="36"/>
      <c r="AG16" s="36">
        <f t="shared" si="3"/>
        <v>0.8695652173913043</v>
      </c>
      <c r="AH16" s="111"/>
      <c r="AI16" s="111"/>
    </row>
    <row r="17" spans="1:35" s="28" customFormat="1" ht="45.75" customHeight="1" hidden="1">
      <c r="A17" s="9" t="s">
        <v>128</v>
      </c>
      <c r="B17" s="17">
        <v>16499.9</v>
      </c>
      <c r="C17" s="13">
        <v>20000</v>
      </c>
      <c r="D17" s="19">
        <f>C17/B17</f>
        <v>1.212128558354899</v>
      </c>
      <c r="E17" s="18">
        <v>896</v>
      </c>
      <c r="F17" s="18">
        <v>731</v>
      </c>
      <c r="G17" s="18">
        <v>1547</v>
      </c>
      <c r="H17" s="18">
        <v>1251</v>
      </c>
      <c r="I17" s="18">
        <v>584</v>
      </c>
      <c r="J17" s="18">
        <v>1004</v>
      </c>
      <c r="K17" s="18">
        <v>821</v>
      </c>
      <c r="L17" s="18">
        <v>1330</v>
      </c>
      <c r="M17" s="18">
        <v>847</v>
      </c>
      <c r="N17" s="18">
        <v>420</v>
      </c>
      <c r="O17" s="18">
        <v>598</v>
      </c>
      <c r="P17" s="18">
        <v>1162</v>
      </c>
      <c r="Q17" s="18">
        <v>1061</v>
      </c>
      <c r="R17" s="18">
        <v>1167</v>
      </c>
      <c r="S17" s="18">
        <v>1074</v>
      </c>
      <c r="T17" s="18">
        <v>942</v>
      </c>
      <c r="U17" s="18">
        <v>748</v>
      </c>
      <c r="V17" s="18">
        <v>337</v>
      </c>
      <c r="W17" s="18">
        <v>1051</v>
      </c>
      <c r="X17" s="18">
        <v>1571</v>
      </c>
      <c r="Y17" s="18"/>
      <c r="Z17" s="18"/>
      <c r="AA17" s="18"/>
      <c r="AB17" s="18"/>
      <c r="AC17" s="18"/>
      <c r="AD17" s="18"/>
      <c r="AE17" s="18"/>
      <c r="AF17" s="18"/>
      <c r="AG17" s="18">
        <v>859</v>
      </c>
      <c r="AH17" s="110"/>
      <c r="AI17" s="110"/>
    </row>
    <row r="18" spans="1:36" s="11" customFormat="1" ht="29.25" customHeight="1" hidden="1">
      <c r="A18" s="9" t="s">
        <v>129</v>
      </c>
      <c r="B18" s="58">
        <v>12599</v>
      </c>
      <c r="C18" s="57">
        <v>13807.3</v>
      </c>
      <c r="D18" s="38">
        <f>C18/B18</f>
        <v>1.095904436860068</v>
      </c>
      <c r="E18" s="31">
        <v>289.4</v>
      </c>
      <c r="F18" s="31">
        <v>329.6</v>
      </c>
      <c r="G18" s="31">
        <v>691.1</v>
      </c>
      <c r="H18" s="31">
        <v>854.2</v>
      </c>
      <c r="I18" s="31">
        <v>265.7</v>
      </c>
      <c r="J18" s="31">
        <v>470.9</v>
      </c>
      <c r="K18" s="31">
        <v>483.4</v>
      </c>
      <c r="L18" s="31">
        <v>771.8</v>
      </c>
      <c r="M18" s="31">
        <v>490.6</v>
      </c>
      <c r="N18" s="31">
        <v>207.2</v>
      </c>
      <c r="O18" s="31">
        <v>362.3</v>
      </c>
      <c r="P18" s="31">
        <v>404.5</v>
      </c>
      <c r="Q18" s="31">
        <v>511.7</v>
      </c>
      <c r="R18" s="31">
        <v>458.9</v>
      </c>
      <c r="S18" s="31">
        <v>691.6</v>
      </c>
      <c r="T18" s="31">
        <v>582.9</v>
      </c>
      <c r="U18" s="31">
        <v>112.4</v>
      </c>
      <c r="V18" s="31">
        <v>87.8</v>
      </c>
      <c r="W18" s="31">
        <v>466.1</v>
      </c>
      <c r="X18" s="31">
        <v>870.8</v>
      </c>
      <c r="Y18" s="31"/>
      <c r="Z18" s="31"/>
      <c r="AA18" s="31"/>
      <c r="AB18" s="31"/>
      <c r="AC18" s="31"/>
      <c r="AD18" s="31"/>
      <c r="AE18" s="31"/>
      <c r="AF18" s="31"/>
      <c r="AG18" s="31">
        <v>262.3</v>
      </c>
      <c r="AH18" s="113"/>
      <c r="AI18" s="113"/>
      <c r="AJ18" s="51"/>
    </row>
    <row r="19" spans="1:36" s="11" customFormat="1" ht="29.25" customHeight="1" hidden="1">
      <c r="A19" s="7" t="s">
        <v>80</v>
      </c>
      <c r="B19" s="35">
        <f>B18/B17</f>
        <v>0.7635803853356686</v>
      </c>
      <c r="C19" s="35">
        <f>C18/C17</f>
        <v>0.690365</v>
      </c>
      <c r="D19" s="35">
        <f aca="true" t="shared" si="4" ref="D19:AG19">D18/D17</f>
        <v>0.9041156808873719</v>
      </c>
      <c r="E19" s="36">
        <f t="shared" si="4"/>
        <v>0.3229910714285714</v>
      </c>
      <c r="F19" s="36">
        <f t="shared" si="4"/>
        <v>0.45088919288645696</v>
      </c>
      <c r="G19" s="36">
        <f t="shared" si="4"/>
        <v>0.44673561732385264</v>
      </c>
      <c r="H19" s="36">
        <f t="shared" si="4"/>
        <v>0.6828137490007994</v>
      </c>
      <c r="I19" s="36">
        <f t="shared" si="4"/>
        <v>0.4549657534246575</v>
      </c>
      <c r="J19" s="36">
        <f t="shared" si="4"/>
        <v>0.4690239043824701</v>
      </c>
      <c r="K19" s="36">
        <f t="shared" si="4"/>
        <v>0.5887941534713763</v>
      </c>
      <c r="L19" s="36">
        <f t="shared" si="4"/>
        <v>0.5803007518796992</v>
      </c>
      <c r="M19" s="36">
        <f t="shared" si="4"/>
        <v>0.5792207792207793</v>
      </c>
      <c r="N19" s="36">
        <f t="shared" si="4"/>
        <v>0.4933333333333333</v>
      </c>
      <c r="O19" s="36">
        <f t="shared" si="4"/>
        <v>0.6058528428093646</v>
      </c>
      <c r="P19" s="36">
        <f t="shared" si="4"/>
        <v>0.3481067125645439</v>
      </c>
      <c r="Q19" s="36">
        <f t="shared" si="4"/>
        <v>0.4822808671065033</v>
      </c>
      <c r="R19" s="36">
        <f t="shared" si="4"/>
        <v>0.3932305055698372</v>
      </c>
      <c r="S19" s="36">
        <f t="shared" si="4"/>
        <v>0.6439478584729982</v>
      </c>
      <c r="T19" s="36">
        <f t="shared" si="4"/>
        <v>0.6187898089171975</v>
      </c>
      <c r="U19" s="36">
        <f t="shared" si="4"/>
        <v>0.15026737967914439</v>
      </c>
      <c r="V19" s="36">
        <f t="shared" si="4"/>
        <v>0.2605341246290801</v>
      </c>
      <c r="W19" s="36">
        <f t="shared" si="4"/>
        <v>0.44348239771646053</v>
      </c>
      <c r="X19" s="36">
        <f t="shared" si="4"/>
        <v>0.5542966263526417</v>
      </c>
      <c r="Y19" s="36"/>
      <c r="Z19" s="36"/>
      <c r="AA19" s="36"/>
      <c r="AB19" s="36"/>
      <c r="AC19" s="36"/>
      <c r="AD19" s="36"/>
      <c r="AE19" s="36"/>
      <c r="AF19" s="36"/>
      <c r="AG19" s="36">
        <f t="shared" si="4"/>
        <v>0.3053550640279395</v>
      </c>
      <c r="AH19" s="111"/>
      <c r="AI19" s="111"/>
      <c r="AJ19" s="52"/>
    </row>
    <row r="20" spans="1:35" s="28" customFormat="1" ht="29.25" customHeight="1" hidden="1">
      <c r="A20" s="39" t="s">
        <v>12</v>
      </c>
      <c r="B20" s="13">
        <v>117482</v>
      </c>
      <c r="C20" s="13">
        <f>SUM(E20:AG20)</f>
        <v>81600</v>
      </c>
      <c r="D20" s="19">
        <f>C20/B20</f>
        <v>0.6945744880066733</v>
      </c>
      <c r="E20" s="14">
        <v>5695</v>
      </c>
      <c r="F20" s="14">
        <v>2560</v>
      </c>
      <c r="G20" s="14">
        <v>4900</v>
      </c>
      <c r="H20" s="14">
        <v>5690</v>
      </c>
      <c r="I20" s="14">
        <v>2692</v>
      </c>
      <c r="J20" s="14">
        <v>5200</v>
      </c>
      <c r="K20" s="14">
        <v>2116</v>
      </c>
      <c r="L20" s="14">
        <v>4344</v>
      </c>
      <c r="M20" s="14">
        <v>3194</v>
      </c>
      <c r="N20" s="14">
        <v>1359</v>
      </c>
      <c r="O20" s="14">
        <v>2410</v>
      </c>
      <c r="P20" s="14">
        <v>4115</v>
      </c>
      <c r="Q20" s="14">
        <v>7769</v>
      </c>
      <c r="R20" s="14">
        <v>4499</v>
      </c>
      <c r="S20" s="14">
        <v>4200</v>
      </c>
      <c r="T20" s="14">
        <v>3836</v>
      </c>
      <c r="U20" s="14">
        <v>3137</v>
      </c>
      <c r="V20" s="14">
        <v>1421</v>
      </c>
      <c r="W20" s="14">
        <v>3287</v>
      </c>
      <c r="X20" s="14">
        <v>5926</v>
      </c>
      <c r="Y20" s="14"/>
      <c r="Z20" s="14"/>
      <c r="AA20" s="14"/>
      <c r="AB20" s="14"/>
      <c r="AC20" s="14"/>
      <c r="AD20" s="14"/>
      <c r="AE20" s="14"/>
      <c r="AF20" s="14"/>
      <c r="AG20" s="14">
        <v>3250</v>
      </c>
      <c r="AH20" s="114"/>
      <c r="AI20" s="114"/>
    </row>
    <row r="21" spans="1:35" s="28" customFormat="1" ht="29.25" customHeight="1" hidden="1">
      <c r="A21" s="8" t="s">
        <v>6</v>
      </c>
      <c r="B21" s="13">
        <v>15323</v>
      </c>
      <c r="C21" s="13">
        <f>SUM(E21:AG21)</f>
        <v>33087</v>
      </c>
      <c r="D21" s="19"/>
      <c r="E21" s="20">
        <v>503</v>
      </c>
      <c r="F21" s="20">
        <v>520</v>
      </c>
      <c r="G21" s="20">
        <v>2103</v>
      </c>
      <c r="H21" s="20">
        <v>3311</v>
      </c>
      <c r="I21" s="20">
        <v>884</v>
      </c>
      <c r="J21" s="20">
        <v>2069</v>
      </c>
      <c r="K21" s="20">
        <v>533</v>
      </c>
      <c r="L21" s="20">
        <v>1776</v>
      </c>
      <c r="M21" s="20">
        <v>1613</v>
      </c>
      <c r="N21" s="20">
        <v>877</v>
      </c>
      <c r="O21" s="20">
        <v>867</v>
      </c>
      <c r="P21" s="20">
        <v>2169</v>
      </c>
      <c r="Q21" s="20">
        <v>4208</v>
      </c>
      <c r="R21" s="20">
        <v>1914</v>
      </c>
      <c r="S21" s="20">
        <v>1033</v>
      </c>
      <c r="T21" s="20">
        <v>2354</v>
      </c>
      <c r="U21" s="20">
        <v>1150</v>
      </c>
      <c r="V21" s="20">
        <v>607</v>
      </c>
      <c r="W21" s="20">
        <v>1723</v>
      </c>
      <c r="X21" s="20">
        <v>1797</v>
      </c>
      <c r="Y21" s="20"/>
      <c r="Z21" s="20"/>
      <c r="AA21" s="20"/>
      <c r="AB21" s="20"/>
      <c r="AC21" s="20"/>
      <c r="AD21" s="20"/>
      <c r="AE21" s="20"/>
      <c r="AF21" s="20"/>
      <c r="AG21" s="20">
        <v>1076</v>
      </c>
      <c r="AH21" s="115"/>
      <c r="AI21" s="115"/>
    </row>
    <row r="22" spans="1:35" s="28" customFormat="1" ht="29.25" customHeight="1" hidden="1">
      <c r="A22" s="8" t="s">
        <v>5</v>
      </c>
      <c r="B22" s="19">
        <f aca="true" t="shared" si="5" ref="B22:AG22">B21/B20</f>
        <v>0.1304284911731159</v>
      </c>
      <c r="C22" s="40">
        <f t="shared" si="5"/>
        <v>0.40547794117647057</v>
      </c>
      <c r="D22" s="40"/>
      <c r="E22" s="41">
        <f t="shared" si="5"/>
        <v>0.08832309043020194</v>
      </c>
      <c r="F22" s="41">
        <f t="shared" si="5"/>
        <v>0.203125</v>
      </c>
      <c r="G22" s="41">
        <f t="shared" si="5"/>
        <v>0.42918367346938774</v>
      </c>
      <c r="H22" s="41">
        <f t="shared" si="5"/>
        <v>0.5818980667838313</v>
      </c>
      <c r="I22" s="41">
        <f t="shared" si="5"/>
        <v>0.32838038632986627</v>
      </c>
      <c r="J22" s="41">
        <f t="shared" si="5"/>
        <v>0.3978846153846154</v>
      </c>
      <c r="K22" s="41">
        <f t="shared" si="5"/>
        <v>0.251890359168242</v>
      </c>
      <c r="L22" s="41">
        <f t="shared" si="5"/>
        <v>0.4088397790055249</v>
      </c>
      <c r="M22" s="41">
        <f t="shared" si="5"/>
        <v>0.5050093926111459</v>
      </c>
      <c r="N22" s="41">
        <f t="shared" si="5"/>
        <v>0.64532744665195</v>
      </c>
      <c r="O22" s="41">
        <f t="shared" si="5"/>
        <v>0.35975103734439834</v>
      </c>
      <c r="P22" s="41">
        <f t="shared" si="5"/>
        <v>0.5270959902794654</v>
      </c>
      <c r="Q22" s="41">
        <f>Q21/Q20</f>
        <v>0.5416398506886343</v>
      </c>
      <c r="R22" s="41">
        <f t="shared" si="5"/>
        <v>0.4254278728606357</v>
      </c>
      <c r="S22" s="41">
        <f t="shared" si="5"/>
        <v>0.24595238095238095</v>
      </c>
      <c r="T22" s="41">
        <f t="shared" si="5"/>
        <v>0.613660062565172</v>
      </c>
      <c r="U22" s="41">
        <f t="shared" si="5"/>
        <v>0.3665922856232069</v>
      </c>
      <c r="V22" s="41">
        <f t="shared" si="5"/>
        <v>0.4271639690358902</v>
      </c>
      <c r="W22" s="41">
        <f t="shared" si="5"/>
        <v>0.524186188013386</v>
      </c>
      <c r="X22" s="41">
        <f t="shared" si="5"/>
        <v>0.30323995950050625</v>
      </c>
      <c r="Y22" s="41"/>
      <c r="Z22" s="41"/>
      <c r="AA22" s="41"/>
      <c r="AB22" s="41"/>
      <c r="AC22" s="41"/>
      <c r="AD22" s="41"/>
      <c r="AE22" s="41"/>
      <c r="AF22" s="41"/>
      <c r="AG22" s="41">
        <f t="shared" si="5"/>
        <v>0.3310769230769231</v>
      </c>
      <c r="AH22" s="116"/>
      <c r="AI22" s="116"/>
    </row>
    <row r="23" spans="1:35" s="28" customFormat="1" ht="29.25" customHeight="1" hidden="1">
      <c r="A23" s="8" t="s">
        <v>17</v>
      </c>
      <c r="B23" s="13">
        <v>1064</v>
      </c>
      <c r="C23" s="32">
        <f>SUM(E23:AG23)</f>
        <v>22459</v>
      </c>
      <c r="D23" s="19"/>
      <c r="E23" s="20">
        <v>270</v>
      </c>
      <c r="F23" s="20">
        <v>708</v>
      </c>
      <c r="G23" s="20">
        <v>1688</v>
      </c>
      <c r="H23" s="20">
        <v>2913</v>
      </c>
      <c r="I23" s="20">
        <v>492</v>
      </c>
      <c r="J23" s="20">
        <v>2069</v>
      </c>
      <c r="K23" s="20">
        <v>20</v>
      </c>
      <c r="L23" s="20">
        <v>253</v>
      </c>
      <c r="M23" s="20">
        <v>927</v>
      </c>
      <c r="N23" s="20"/>
      <c r="O23" s="20">
        <v>70</v>
      </c>
      <c r="P23" s="20">
        <v>2169</v>
      </c>
      <c r="Q23" s="20">
        <v>3698</v>
      </c>
      <c r="R23" s="20">
        <v>490</v>
      </c>
      <c r="S23" s="20">
        <v>614</v>
      </c>
      <c r="T23" s="20">
        <v>1560</v>
      </c>
      <c r="U23" s="20">
        <v>525</v>
      </c>
      <c r="V23" s="20"/>
      <c r="W23" s="20">
        <v>1368</v>
      </c>
      <c r="X23" s="20">
        <v>1549</v>
      </c>
      <c r="Y23" s="20"/>
      <c r="Z23" s="20"/>
      <c r="AA23" s="20"/>
      <c r="AB23" s="20"/>
      <c r="AC23" s="20"/>
      <c r="AD23" s="20"/>
      <c r="AE23" s="20"/>
      <c r="AF23" s="20"/>
      <c r="AG23" s="20">
        <v>1076</v>
      </c>
      <c r="AH23" s="115"/>
      <c r="AI23" s="115"/>
    </row>
    <row r="24" spans="1:35" s="28" customFormat="1" ht="29.25" customHeight="1" hidden="1">
      <c r="A24" s="8" t="s">
        <v>110</v>
      </c>
      <c r="B24" s="35">
        <f aca="true" t="shared" si="6" ref="B24:AG24">B23/B21</f>
        <v>0.06943809958885336</v>
      </c>
      <c r="C24" s="35">
        <f t="shared" si="6"/>
        <v>0.6787862302414845</v>
      </c>
      <c r="D24" s="35" t="e">
        <f t="shared" si="6"/>
        <v>#DIV/0!</v>
      </c>
      <c r="E24" s="36">
        <f t="shared" si="6"/>
        <v>0.536779324055666</v>
      </c>
      <c r="F24" s="36">
        <f t="shared" si="6"/>
        <v>1.3615384615384616</v>
      </c>
      <c r="G24" s="36">
        <f t="shared" si="6"/>
        <v>0.8026628625772706</v>
      </c>
      <c r="H24" s="36">
        <f t="shared" si="6"/>
        <v>0.8797946239806705</v>
      </c>
      <c r="I24" s="36">
        <f t="shared" si="6"/>
        <v>0.5565610859728507</v>
      </c>
      <c r="J24" s="36">
        <f t="shared" si="6"/>
        <v>1</v>
      </c>
      <c r="K24" s="36">
        <f t="shared" si="6"/>
        <v>0.0375234521575985</v>
      </c>
      <c r="L24" s="36">
        <f t="shared" si="6"/>
        <v>0.14245495495495494</v>
      </c>
      <c r="M24" s="36">
        <f t="shared" si="6"/>
        <v>0.5747055176689398</v>
      </c>
      <c r="N24" s="36">
        <f t="shared" si="6"/>
        <v>0</v>
      </c>
      <c r="O24" s="36">
        <f t="shared" si="6"/>
        <v>0.08073817762399077</v>
      </c>
      <c r="P24" s="36">
        <f t="shared" si="6"/>
        <v>1</v>
      </c>
      <c r="Q24" s="36">
        <f t="shared" si="6"/>
        <v>0.8788022813688213</v>
      </c>
      <c r="R24" s="36">
        <f t="shared" si="6"/>
        <v>0.2560083594566353</v>
      </c>
      <c r="S24" s="36">
        <f t="shared" si="6"/>
        <v>0.5943852855759922</v>
      </c>
      <c r="T24" s="36">
        <f t="shared" si="6"/>
        <v>0.6627017841971113</v>
      </c>
      <c r="U24" s="36">
        <f t="shared" si="6"/>
        <v>0.45652173913043476</v>
      </c>
      <c r="V24" s="36">
        <f t="shared" si="6"/>
        <v>0</v>
      </c>
      <c r="W24" s="36">
        <f t="shared" si="6"/>
        <v>0.7939640162507254</v>
      </c>
      <c r="X24" s="36">
        <f t="shared" si="6"/>
        <v>0.8619922092376182</v>
      </c>
      <c r="Y24" s="36"/>
      <c r="Z24" s="36"/>
      <c r="AA24" s="36"/>
      <c r="AB24" s="36"/>
      <c r="AC24" s="36"/>
      <c r="AD24" s="36"/>
      <c r="AE24" s="36"/>
      <c r="AF24" s="36"/>
      <c r="AG24" s="36">
        <f t="shared" si="6"/>
        <v>1</v>
      </c>
      <c r="AH24" s="111"/>
      <c r="AI24" s="111"/>
    </row>
    <row r="25" spans="1:35" s="28" customFormat="1" ht="29.25" customHeight="1" hidden="1">
      <c r="A25" s="9" t="s">
        <v>109</v>
      </c>
      <c r="B25" s="13">
        <v>98634</v>
      </c>
      <c r="C25" s="13">
        <f>SUM(E25:AG25)</f>
        <v>115686</v>
      </c>
      <c r="D25" s="19">
        <f>C25/B25</f>
        <v>1.1728815621388162</v>
      </c>
      <c r="E25" s="30">
        <v>2321</v>
      </c>
      <c r="F25" s="30">
        <v>4165</v>
      </c>
      <c r="G25" s="30">
        <v>6649</v>
      </c>
      <c r="H25" s="30">
        <v>9013</v>
      </c>
      <c r="I25" s="30">
        <v>5850</v>
      </c>
      <c r="J25" s="30">
        <v>7000</v>
      </c>
      <c r="K25" s="30">
        <v>2897</v>
      </c>
      <c r="L25" s="30">
        <v>6000</v>
      </c>
      <c r="M25" s="30">
        <v>5739</v>
      </c>
      <c r="N25" s="30">
        <v>6955</v>
      </c>
      <c r="O25" s="30">
        <v>2737</v>
      </c>
      <c r="P25" s="30">
        <v>6017</v>
      </c>
      <c r="Q25" s="30">
        <v>6291</v>
      </c>
      <c r="R25" s="30">
        <v>4202</v>
      </c>
      <c r="S25" s="30">
        <v>3492</v>
      </c>
      <c r="T25" s="30">
        <v>8000</v>
      </c>
      <c r="U25" s="30">
        <v>2700</v>
      </c>
      <c r="V25" s="30">
        <v>2730</v>
      </c>
      <c r="W25" s="30">
        <v>11447</v>
      </c>
      <c r="X25" s="30">
        <v>7973</v>
      </c>
      <c r="Y25" s="30"/>
      <c r="Z25" s="30"/>
      <c r="AA25" s="30"/>
      <c r="AB25" s="30"/>
      <c r="AC25" s="30"/>
      <c r="AD25" s="30"/>
      <c r="AE25" s="30"/>
      <c r="AF25" s="30"/>
      <c r="AG25" s="30">
        <v>3508</v>
      </c>
      <c r="AH25" s="110"/>
      <c r="AI25" s="110"/>
    </row>
    <row r="26" spans="1:35" s="28" customFormat="1" ht="29.25" customHeight="1" hidden="1">
      <c r="A26" s="15" t="s">
        <v>10</v>
      </c>
      <c r="B26" s="13"/>
      <c r="C26" s="13">
        <f>SUM(E26:AG26)</f>
        <v>0</v>
      </c>
      <c r="D26" s="19" t="e">
        <f>C26/B26</f>
        <v>#DIV/0!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v>0</v>
      </c>
      <c r="P26" s="30">
        <v>0</v>
      </c>
      <c r="Q26" s="30"/>
      <c r="R26" s="30">
        <v>0</v>
      </c>
      <c r="S26" s="30">
        <v>0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110"/>
      <c r="AI26" s="110"/>
    </row>
    <row r="27" spans="1:35" s="28" customFormat="1" ht="29.25" customHeight="1" hidden="1">
      <c r="A27" s="7" t="s">
        <v>5</v>
      </c>
      <c r="B27" s="19">
        <f aca="true" t="shared" si="7" ref="B27:AG27">B26/B25</f>
        <v>0</v>
      </c>
      <c r="C27" s="19">
        <f t="shared" si="7"/>
        <v>0</v>
      </c>
      <c r="D27" s="19" t="e">
        <f t="shared" si="7"/>
        <v>#DIV/0!</v>
      </c>
      <c r="E27" s="42">
        <f t="shared" si="7"/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42">
        <f t="shared" si="7"/>
        <v>0</v>
      </c>
      <c r="O27" s="42">
        <f t="shared" si="7"/>
        <v>0</v>
      </c>
      <c r="P27" s="42">
        <f t="shared" si="7"/>
        <v>0</v>
      </c>
      <c r="Q27" s="42">
        <f t="shared" si="7"/>
        <v>0</v>
      </c>
      <c r="R27" s="42">
        <f t="shared" si="7"/>
        <v>0</v>
      </c>
      <c r="S27" s="42">
        <f t="shared" si="7"/>
        <v>0</v>
      </c>
      <c r="T27" s="42">
        <f t="shared" si="7"/>
        <v>0</v>
      </c>
      <c r="U27" s="42">
        <f t="shared" si="7"/>
        <v>0</v>
      </c>
      <c r="V27" s="42">
        <f t="shared" si="7"/>
        <v>0</v>
      </c>
      <c r="W27" s="42">
        <f t="shared" si="7"/>
        <v>0</v>
      </c>
      <c r="X27" s="42">
        <f t="shared" si="7"/>
        <v>0</v>
      </c>
      <c r="Y27" s="42"/>
      <c r="Z27" s="42"/>
      <c r="AA27" s="42"/>
      <c r="AB27" s="42"/>
      <c r="AC27" s="42"/>
      <c r="AD27" s="42"/>
      <c r="AE27" s="42"/>
      <c r="AF27" s="42"/>
      <c r="AG27" s="42">
        <f t="shared" si="7"/>
        <v>0</v>
      </c>
      <c r="AH27" s="111"/>
      <c r="AI27" s="111"/>
    </row>
    <row r="28" spans="1:35" s="28" customFormat="1" ht="29.25" customHeight="1" hidden="1">
      <c r="A28" s="15" t="s">
        <v>88</v>
      </c>
      <c r="B28" s="13">
        <v>68658</v>
      </c>
      <c r="C28" s="13">
        <f>SUM(E28:AG28)</f>
        <v>39871</v>
      </c>
      <c r="D28" s="19">
        <f>C28/B28</f>
        <v>0.5807189256896501</v>
      </c>
      <c r="E28" s="20">
        <v>4218</v>
      </c>
      <c r="F28" s="20">
        <v>1006</v>
      </c>
      <c r="G28" s="20">
        <v>1160</v>
      </c>
      <c r="H28" s="20">
        <v>3707</v>
      </c>
      <c r="I28" s="20">
        <v>276</v>
      </c>
      <c r="J28" s="20">
        <v>1515</v>
      </c>
      <c r="K28" s="20">
        <v>1235</v>
      </c>
      <c r="L28" s="20">
        <v>1093</v>
      </c>
      <c r="M28" s="20">
        <v>1630</v>
      </c>
      <c r="N28" s="20">
        <v>355</v>
      </c>
      <c r="O28" s="20">
        <v>1100</v>
      </c>
      <c r="P28" s="20">
        <v>2033</v>
      </c>
      <c r="Q28" s="20">
        <v>4700</v>
      </c>
      <c r="R28" s="20">
        <v>2265</v>
      </c>
      <c r="S28" s="20">
        <v>2854</v>
      </c>
      <c r="T28" s="20">
        <v>699</v>
      </c>
      <c r="U28" s="20">
        <v>2500</v>
      </c>
      <c r="V28" s="20">
        <v>675</v>
      </c>
      <c r="W28" s="20">
        <v>2204</v>
      </c>
      <c r="X28" s="20">
        <v>2496</v>
      </c>
      <c r="Y28" s="20"/>
      <c r="Z28" s="20"/>
      <c r="AA28" s="20"/>
      <c r="AB28" s="20"/>
      <c r="AC28" s="20"/>
      <c r="AD28" s="20"/>
      <c r="AE28" s="20"/>
      <c r="AF28" s="20"/>
      <c r="AG28" s="20">
        <v>2150</v>
      </c>
      <c r="AH28" s="115"/>
      <c r="AI28" s="115"/>
    </row>
    <row r="29" spans="1:35" s="28" customFormat="1" ht="29.25" customHeight="1" hidden="1">
      <c r="A29" s="7" t="s">
        <v>13</v>
      </c>
      <c r="B29" s="21">
        <f>B28/B20</f>
        <v>0.5844129313426738</v>
      </c>
      <c r="C29" s="21">
        <f>C28/C20</f>
        <v>0.48861519607843135</v>
      </c>
      <c r="D29" s="22"/>
      <c r="E29" s="22">
        <f aca="true" t="shared" si="8" ref="E29:AG29">E28/E20</f>
        <v>0.740649692712906</v>
      </c>
      <c r="F29" s="22">
        <f t="shared" si="8"/>
        <v>0.39296875</v>
      </c>
      <c r="G29" s="22">
        <f t="shared" si="8"/>
        <v>0.23673469387755103</v>
      </c>
      <c r="H29" s="22">
        <f t="shared" si="8"/>
        <v>0.6514938488576449</v>
      </c>
      <c r="I29" s="22">
        <f t="shared" si="8"/>
        <v>0.1025260029717682</v>
      </c>
      <c r="J29" s="22">
        <f t="shared" si="8"/>
        <v>0.29134615384615387</v>
      </c>
      <c r="K29" s="22">
        <f t="shared" si="8"/>
        <v>0.583648393194707</v>
      </c>
      <c r="L29" s="22">
        <f t="shared" si="8"/>
        <v>0.2516114180478821</v>
      </c>
      <c r="M29" s="22">
        <f t="shared" si="8"/>
        <v>0.5103318722604884</v>
      </c>
      <c r="N29" s="22">
        <f t="shared" si="8"/>
        <v>0.2612214863870493</v>
      </c>
      <c r="O29" s="22">
        <f t="shared" si="8"/>
        <v>0.45643153526970953</v>
      </c>
      <c r="P29" s="22">
        <f t="shared" si="8"/>
        <v>0.4940461725394897</v>
      </c>
      <c r="Q29" s="22">
        <f t="shared" si="8"/>
        <v>0.604968464409834</v>
      </c>
      <c r="R29" s="22">
        <f t="shared" si="8"/>
        <v>0.5034452100466771</v>
      </c>
      <c r="S29" s="22">
        <f t="shared" si="8"/>
        <v>0.6795238095238095</v>
      </c>
      <c r="T29" s="22">
        <f t="shared" si="8"/>
        <v>0.18222106360792492</v>
      </c>
      <c r="U29" s="22">
        <f t="shared" si="8"/>
        <v>0.7969397513547976</v>
      </c>
      <c r="V29" s="22">
        <f t="shared" si="8"/>
        <v>0.47501759324419424</v>
      </c>
      <c r="W29" s="22">
        <f t="shared" si="8"/>
        <v>0.6705202312138728</v>
      </c>
      <c r="X29" s="22">
        <f t="shared" si="8"/>
        <v>0.4211947350658117</v>
      </c>
      <c r="Y29" s="22"/>
      <c r="Z29" s="22"/>
      <c r="AA29" s="22"/>
      <c r="AB29" s="22"/>
      <c r="AC29" s="22"/>
      <c r="AD29" s="22"/>
      <c r="AE29" s="22"/>
      <c r="AF29" s="22"/>
      <c r="AG29" s="22">
        <f t="shared" si="8"/>
        <v>0.6615384615384615</v>
      </c>
      <c r="AH29" s="117"/>
      <c r="AI29" s="117"/>
    </row>
    <row r="30" spans="1:35" s="28" customFormat="1" ht="29.25" customHeight="1" hidden="1">
      <c r="A30" s="15" t="s">
        <v>108</v>
      </c>
      <c r="B30" s="13">
        <v>22941</v>
      </c>
      <c r="C30" s="13">
        <f>SUM(E30:AG30)</f>
        <v>15437</v>
      </c>
      <c r="D30" s="19">
        <f>C30/B30</f>
        <v>0.6729000479490868</v>
      </c>
      <c r="E30" s="20"/>
      <c r="F30" s="20">
        <v>1455</v>
      </c>
      <c r="G30" s="20"/>
      <c r="H30" s="20">
        <v>2633</v>
      </c>
      <c r="I30" s="20">
        <v>156</v>
      </c>
      <c r="J30" s="20">
        <v>1010</v>
      </c>
      <c r="K30" s="20"/>
      <c r="L30" s="20">
        <v>689</v>
      </c>
      <c r="M30" s="20">
        <v>508</v>
      </c>
      <c r="N30" s="20">
        <v>613</v>
      </c>
      <c r="O30" s="20">
        <v>80</v>
      </c>
      <c r="P30" s="20">
        <v>462</v>
      </c>
      <c r="Q30" s="20"/>
      <c r="R30" s="20">
        <v>690</v>
      </c>
      <c r="S30" s="20">
        <v>966</v>
      </c>
      <c r="T30" s="20">
        <v>2288</v>
      </c>
      <c r="U30" s="20"/>
      <c r="V30" s="20">
        <v>829</v>
      </c>
      <c r="W30" s="20">
        <v>939</v>
      </c>
      <c r="X30" s="20">
        <v>1669</v>
      </c>
      <c r="Y30" s="20"/>
      <c r="Z30" s="20"/>
      <c r="AA30" s="20"/>
      <c r="AB30" s="20"/>
      <c r="AC30" s="20"/>
      <c r="AD30" s="20"/>
      <c r="AE30" s="20"/>
      <c r="AF30" s="20"/>
      <c r="AG30" s="20">
        <v>450</v>
      </c>
      <c r="AH30" s="115"/>
      <c r="AI30" s="115"/>
    </row>
    <row r="31" spans="1:35" s="28" customFormat="1" ht="29.25" customHeight="1" hidden="1">
      <c r="A31" s="15" t="s">
        <v>13</v>
      </c>
      <c r="B31" s="21">
        <f>B30/B25</f>
        <v>0.23258714033700348</v>
      </c>
      <c r="C31" s="21">
        <f>C30/C25</f>
        <v>0.13343879121069102</v>
      </c>
      <c r="D31" s="21"/>
      <c r="E31" s="22">
        <f aca="true" t="shared" si="9" ref="E31:AG31">E30/E25</f>
        <v>0</v>
      </c>
      <c r="F31" s="22">
        <f t="shared" si="9"/>
        <v>0.34933973589435774</v>
      </c>
      <c r="G31" s="22">
        <f t="shared" si="9"/>
        <v>0</v>
      </c>
      <c r="H31" s="22">
        <f t="shared" si="9"/>
        <v>0.29213358482192386</v>
      </c>
      <c r="I31" s="22">
        <f t="shared" si="9"/>
        <v>0.02666666666666667</v>
      </c>
      <c r="J31" s="22">
        <f t="shared" si="9"/>
        <v>0.1442857142857143</v>
      </c>
      <c r="K31" s="22">
        <f t="shared" si="9"/>
        <v>0</v>
      </c>
      <c r="L31" s="22">
        <f t="shared" si="9"/>
        <v>0.11483333333333333</v>
      </c>
      <c r="M31" s="22">
        <f t="shared" si="9"/>
        <v>0.08851716326886216</v>
      </c>
      <c r="N31" s="22">
        <f t="shared" si="9"/>
        <v>0.08813803019410496</v>
      </c>
      <c r="O31" s="22">
        <f t="shared" si="9"/>
        <v>0.029229082937522834</v>
      </c>
      <c r="P31" s="22">
        <f t="shared" si="9"/>
        <v>0.07678244972577697</v>
      </c>
      <c r="Q31" s="22">
        <f t="shared" si="9"/>
        <v>0</v>
      </c>
      <c r="R31" s="22">
        <f t="shared" si="9"/>
        <v>0.16420752022846263</v>
      </c>
      <c r="S31" s="22">
        <f t="shared" si="9"/>
        <v>0.2766323024054983</v>
      </c>
      <c r="T31" s="22">
        <f t="shared" si="9"/>
        <v>0.286</v>
      </c>
      <c r="U31" s="22">
        <f t="shared" si="9"/>
        <v>0</v>
      </c>
      <c r="V31" s="22">
        <f t="shared" si="9"/>
        <v>0.30366300366300364</v>
      </c>
      <c r="W31" s="22">
        <f t="shared" si="9"/>
        <v>0.0820302262601555</v>
      </c>
      <c r="X31" s="22">
        <f t="shared" si="9"/>
        <v>0.20933149379154647</v>
      </c>
      <c r="Y31" s="22"/>
      <c r="Z31" s="22"/>
      <c r="AA31" s="22"/>
      <c r="AB31" s="22"/>
      <c r="AC31" s="22"/>
      <c r="AD31" s="22"/>
      <c r="AE31" s="22"/>
      <c r="AF31" s="22"/>
      <c r="AG31" s="22">
        <f t="shared" si="9"/>
        <v>0.12827822120866592</v>
      </c>
      <c r="AH31" s="117"/>
      <c r="AI31" s="117"/>
    </row>
    <row r="32" spans="1:35" s="28" customFormat="1" ht="29.25" customHeight="1" hidden="1">
      <c r="A32" s="8" t="s">
        <v>89</v>
      </c>
      <c r="B32" s="13">
        <v>52161</v>
      </c>
      <c r="C32" s="13">
        <f>SUM(E32:AG32)</f>
        <v>38380</v>
      </c>
      <c r="D32" s="19">
        <f>C32/B32</f>
        <v>0.7357987768639405</v>
      </c>
      <c r="E32" s="20">
        <v>5695</v>
      </c>
      <c r="F32" s="20">
        <v>1006</v>
      </c>
      <c r="G32" s="20">
        <v>792</v>
      </c>
      <c r="H32" s="20">
        <v>1755</v>
      </c>
      <c r="I32" s="20">
        <v>276</v>
      </c>
      <c r="J32" s="20">
        <v>1515</v>
      </c>
      <c r="K32" s="20">
        <v>516</v>
      </c>
      <c r="L32" s="20">
        <v>1310</v>
      </c>
      <c r="M32" s="20">
        <v>2770</v>
      </c>
      <c r="N32" s="20">
        <v>355</v>
      </c>
      <c r="O32" s="20">
        <v>1300</v>
      </c>
      <c r="P32" s="20">
        <v>567</v>
      </c>
      <c r="Q32" s="20">
        <v>5249</v>
      </c>
      <c r="R32" s="20">
        <v>1950</v>
      </c>
      <c r="S32" s="20">
        <v>2765</v>
      </c>
      <c r="T32" s="20">
        <v>699</v>
      </c>
      <c r="U32" s="20">
        <v>2500</v>
      </c>
      <c r="V32" s="20">
        <v>170</v>
      </c>
      <c r="W32" s="20">
        <v>2164</v>
      </c>
      <c r="X32" s="20">
        <v>2926</v>
      </c>
      <c r="Y32" s="20"/>
      <c r="Z32" s="20"/>
      <c r="AA32" s="20"/>
      <c r="AB32" s="20"/>
      <c r="AC32" s="20"/>
      <c r="AD32" s="20"/>
      <c r="AE32" s="20"/>
      <c r="AF32" s="20"/>
      <c r="AG32" s="20">
        <v>2100</v>
      </c>
      <c r="AH32" s="115"/>
      <c r="AI32" s="115"/>
    </row>
    <row r="33" spans="1:35" s="28" customFormat="1" ht="29.25" customHeight="1" hidden="1">
      <c r="A33" s="7" t="s">
        <v>13</v>
      </c>
      <c r="B33" s="19">
        <f>B32/B20</f>
        <v>0.443991419962207</v>
      </c>
      <c r="C33" s="19">
        <f>C32/C20</f>
        <v>0.47034313725490196</v>
      </c>
      <c r="D33" s="19"/>
      <c r="E33" s="42">
        <f aca="true" t="shared" si="10" ref="E33:AG33">E32/E20</f>
        <v>1</v>
      </c>
      <c r="F33" s="42">
        <f t="shared" si="10"/>
        <v>0.39296875</v>
      </c>
      <c r="G33" s="42">
        <f t="shared" si="10"/>
        <v>0.16163265306122448</v>
      </c>
      <c r="H33" s="42">
        <f t="shared" si="10"/>
        <v>0.3084358523725835</v>
      </c>
      <c r="I33" s="42">
        <f t="shared" si="10"/>
        <v>0.1025260029717682</v>
      </c>
      <c r="J33" s="42">
        <f t="shared" si="10"/>
        <v>0.29134615384615387</v>
      </c>
      <c r="K33" s="42">
        <f t="shared" si="10"/>
        <v>0.2438563327032136</v>
      </c>
      <c r="L33" s="42">
        <f t="shared" si="10"/>
        <v>0.30156537753222834</v>
      </c>
      <c r="M33" s="42">
        <f t="shared" si="10"/>
        <v>0.8672510958046337</v>
      </c>
      <c r="N33" s="42">
        <f t="shared" si="10"/>
        <v>0.2612214863870493</v>
      </c>
      <c r="O33" s="42">
        <f t="shared" si="10"/>
        <v>0.5394190871369294</v>
      </c>
      <c r="P33" s="42">
        <f t="shared" si="10"/>
        <v>0.13778857837181044</v>
      </c>
      <c r="Q33" s="42">
        <f t="shared" si="10"/>
        <v>0.6756339297206848</v>
      </c>
      <c r="R33" s="42">
        <f t="shared" si="10"/>
        <v>0.433429651033563</v>
      </c>
      <c r="S33" s="42">
        <f t="shared" si="10"/>
        <v>0.6583333333333333</v>
      </c>
      <c r="T33" s="42">
        <f t="shared" si="10"/>
        <v>0.18222106360792492</v>
      </c>
      <c r="U33" s="42">
        <f t="shared" si="10"/>
        <v>0.7969397513547976</v>
      </c>
      <c r="V33" s="42">
        <f t="shared" si="10"/>
        <v>0.11963406052076003</v>
      </c>
      <c r="W33" s="42">
        <f t="shared" si="10"/>
        <v>0.6583510800121691</v>
      </c>
      <c r="X33" s="42">
        <f t="shared" si="10"/>
        <v>0.4937563280458994</v>
      </c>
      <c r="Y33" s="42"/>
      <c r="Z33" s="42"/>
      <c r="AA33" s="42"/>
      <c r="AB33" s="42"/>
      <c r="AC33" s="42"/>
      <c r="AD33" s="42"/>
      <c r="AE33" s="42"/>
      <c r="AF33" s="42"/>
      <c r="AG33" s="42">
        <f t="shared" si="10"/>
        <v>0.6461538461538462</v>
      </c>
      <c r="AH33" s="111"/>
      <c r="AI33" s="111"/>
    </row>
    <row r="34" spans="1:35" s="28" customFormat="1" ht="29.25" customHeight="1" hidden="1">
      <c r="A34" s="8" t="s">
        <v>90</v>
      </c>
      <c r="B34" s="13">
        <v>70893</v>
      </c>
      <c r="C34" s="13">
        <f>SUM(E34:AG34)</f>
        <v>69272</v>
      </c>
      <c r="D34" s="19">
        <f>C34/B34</f>
        <v>0.9771345548925846</v>
      </c>
      <c r="E34" s="20">
        <v>1624</v>
      </c>
      <c r="F34" s="20">
        <v>2443</v>
      </c>
      <c r="G34" s="20">
        <v>3234</v>
      </c>
      <c r="H34" s="20">
        <v>3358</v>
      </c>
      <c r="I34" s="20">
        <v>2313</v>
      </c>
      <c r="J34" s="20">
        <v>3447</v>
      </c>
      <c r="K34" s="20">
        <v>2170</v>
      </c>
      <c r="L34" s="20">
        <v>4470</v>
      </c>
      <c r="M34" s="20">
        <v>5739</v>
      </c>
      <c r="N34" s="20">
        <v>5382</v>
      </c>
      <c r="O34" s="20">
        <v>2100</v>
      </c>
      <c r="P34" s="20">
        <v>2862</v>
      </c>
      <c r="Q34" s="20">
        <v>4965</v>
      </c>
      <c r="R34" s="20">
        <v>2010</v>
      </c>
      <c r="S34" s="20">
        <v>3151</v>
      </c>
      <c r="T34" s="20">
        <v>4727</v>
      </c>
      <c r="U34" s="20">
        <v>2356</v>
      </c>
      <c r="V34" s="20">
        <v>1812</v>
      </c>
      <c r="W34" s="20">
        <v>2745</v>
      </c>
      <c r="X34" s="20">
        <v>5344</v>
      </c>
      <c r="Y34" s="20"/>
      <c r="Z34" s="20"/>
      <c r="AA34" s="20"/>
      <c r="AB34" s="20"/>
      <c r="AC34" s="20"/>
      <c r="AD34" s="20"/>
      <c r="AE34" s="20"/>
      <c r="AF34" s="20"/>
      <c r="AG34" s="20">
        <v>3020</v>
      </c>
      <c r="AH34" s="115"/>
      <c r="AI34" s="115"/>
    </row>
    <row r="35" spans="1:35" s="28" customFormat="1" ht="29.25" customHeight="1" hidden="1">
      <c r="A35" s="7" t="s">
        <v>13</v>
      </c>
      <c r="B35" s="19">
        <f>B34/B25</f>
        <v>0.7187480990327879</v>
      </c>
      <c r="C35" s="19">
        <f>C34/C25</f>
        <v>0.5987932852722023</v>
      </c>
      <c r="D35" s="19"/>
      <c r="E35" s="42">
        <f aca="true" t="shared" si="11" ref="E35:AG35">E34/E25</f>
        <v>0.6996984058595433</v>
      </c>
      <c r="F35" s="42">
        <f t="shared" si="11"/>
        <v>0.5865546218487395</v>
      </c>
      <c r="G35" s="42">
        <f t="shared" si="11"/>
        <v>0.4863889306662656</v>
      </c>
      <c r="H35" s="42">
        <f t="shared" si="11"/>
        <v>0.3725729501830689</v>
      </c>
      <c r="I35" s="42">
        <f t="shared" si="11"/>
        <v>0.3953846153846154</v>
      </c>
      <c r="J35" s="42">
        <f t="shared" si="11"/>
        <v>0.49242857142857144</v>
      </c>
      <c r="K35" s="42">
        <f t="shared" si="11"/>
        <v>0.7490507421470487</v>
      </c>
      <c r="L35" s="42">
        <f t="shared" si="11"/>
        <v>0.745</v>
      </c>
      <c r="M35" s="42">
        <f t="shared" si="11"/>
        <v>1</v>
      </c>
      <c r="N35" s="42">
        <f t="shared" si="11"/>
        <v>0.7738317757009345</v>
      </c>
      <c r="O35" s="42">
        <f t="shared" si="11"/>
        <v>0.7672634271099744</v>
      </c>
      <c r="P35" s="42">
        <f t="shared" si="11"/>
        <v>0.47565231843111183</v>
      </c>
      <c r="Q35" s="42">
        <f t="shared" si="11"/>
        <v>0.7892226990939437</v>
      </c>
      <c r="R35" s="42">
        <f t="shared" si="11"/>
        <v>0.4783436458829129</v>
      </c>
      <c r="S35" s="42">
        <f t="shared" si="11"/>
        <v>0.902348224513173</v>
      </c>
      <c r="T35" s="42">
        <f t="shared" si="11"/>
        <v>0.590875</v>
      </c>
      <c r="U35" s="42">
        <f t="shared" si="11"/>
        <v>0.8725925925925926</v>
      </c>
      <c r="V35" s="42">
        <f t="shared" si="11"/>
        <v>0.6637362637362637</v>
      </c>
      <c r="W35" s="42">
        <f t="shared" si="11"/>
        <v>0.23980082117585394</v>
      </c>
      <c r="X35" s="42">
        <f t="shared" si="11"/>
        <v>0.6702621347046281</v>
      </c>
      <c r="Y35" s="42"/>
      <c r="Z35" s="42"/>
      <c r="AA35" s="42"/>
      <c r="AB35" s="42"/>
      <c r="AC35" s="42"/>
      <c r="AD35" s="42"/>
      <c r="AE35" s="42"/>
      <c r="AF35" s="42"/>
      <c r="AG35" s="42">
        <f t="shared" si="11"/>
        <v>0.8608893956670467</v>
      </c>
      <c r="AH35" s="111"/>
      <c r="AI35" s="111"/>
    </row>
    <row r="36" spans="1:35" s="28" customFormat="1" ht="29.25" customHeight="1" hidden="1">
      <c r="A36" s="43" t="s">
        <v>7</v>
      </c>
      <c r="B36" s="13">
        <v>158655</v>
      </c>
      <c r="C36" s="13">
        <f>SUM(E36:AG36)</f>
        <v>134722</v>
      </c>
      <c r="D36" s="19">
        <f>C36/B36</f>
        <v>0.8491506728435915</v>
      </c>
      <c r="E36" s="14">
        <v>4480</v>
      </c>
      <c r="F36" s="14">
        <v>2830</v>
      </c>
      <c r="G36" s="14">
        <v>11700</v>
      </c>
      <c r="H36" s="14">
        <v>11200</v>
      </c>
      <c r="I36" s="14">
        <v>4520</v>
      </c>
      <c r="J36" s="14">
        <v>6804</v>
      </c>
      <c r="K36" s="14">
        <v>5633</v>
      </c>
      <c r="L36" s="14">
        <v>11000</v>
      </c>
      <c r="M36" s="14">
        <v>5691</v>
      </c>
      <c r="N36" s="14">
        <v>2350</v>
      </c>
      <c r="O36" s="14">
        <v>2785</v>
      </c>
      <c r="P36" s="14">
        <v>4650</v>
      </c>
      <c r="Q36" s="14">
        <v>9600</v>
      </c>
      <c r="R36" s="14">
        <v>6100</v>
      </c>
      <c r="S36" s="14">
        <v>6295</v>
      </c>
      <c r="T36" s="14">
        <v>6341</v>
      </c>
      <c r="U36" s="14">
        <v>3987</v>
      </c>
      <c r="V36" s="14">
        <v>2056</v>
      </c>
      <c r="W36" s="14">
        <v>6870</v>
      </c>
      <c r="X36" s="14">
        <v>16000</v>
      </c>
      <c r="Y36" s="14"/>
      <c r="Z36" s="14"/>
      <c r="AA36" s="14"/>
      <c r="AB36" s="14"/>
      <c r="AC36" s="14"/>
      <c r="AD36" s="14"/>
      <c r="AE36" s="14"/>
      <c r="AF36" s="14"/>
      <c r="AG36" s="14">
        <v>3830</v>
      </c>
      <c r="AH36" s="114"/>
      <c r="AI36" s="114"/>
    </row>
    <row r="37" spans="1:35" s="28" customFormat="1" ht="29.25" customHeight="1" hidden="1">
      <c r="A37" s="8" t="s">
        <v>91</v>
      </c>
      <c r="B37" s="13">
        <v>93873</v>
      </c>
      <c r="C37" s="13">
        <f>SUM(E37:AG37)</f>
        <v>100461</v>
      </c>
      <c r="D37" s="19">
        <f>C37/B37</f>
        <v>1.070179923939791</v>
      </c>
      <c r="E37" s="20">
        <v>4480</v>
      </c>
      <c r="F37" s="20">
        <v>1925</v>
      </c>
      <c r="G37" s="20">
        <v>8692</v>
      </c>
      <c r="H37" s="20">
        <v>9255</v>
      </c>
      <c r="I37" s="20">
        <v>836</v>
      </c>
      <c r="J37" s="20">
        <v>6804</v>
      </c>
      <c r="K37" s="20">
        <v>4882</v>
      </c>
      <c r="L37" s="20">
        <v>4357</v>
      </c>
      <c r="M37" s="20">
        <v>5691</v>
      </c>
      <c r="N37" s="20">
        <v>2350</v>
      </c>
      <c r="O37" s="20">
        <v>2150</v>
      </c>
      <c r="P37" s="20">
        <v>4100</v>
      </c>
      <c r="Q37" s="20">
        <v>7916</v>
      </c>
      <c r="R37" s="20">
        <v>2738</v>
      </c>
      <c r="S37" s="20">
        <v>6295</v>
      </c>
      <c r="T37" s="20">
        <v>6341</v>
      </c>
      <c r="U37" s="20">
        <v>3630</v>
      </c>
      <c r="V37" s="20">
        <v>450</v>
      </c>
      <c r="W37" s="20">
        <v>3786</v>
      </c>
      <c r="X37" s="20">
        <v>9975</v>
      </c>
      <c r="Y37" s="20"/>
      <c r="Z37" s="20"/>
      <c r="AA37" s="20"/>
      <c r="AB37" s="20"/>
      <c r="AC37" s="20"/>
      <c r="AD37" s="20"/>
      <c r="AE37" s="20"/>
      <c r="AF37" s="20"/>
      <c r="AG37" s="20">
        <v>3808</v>
      </c>
      <c r="AH37" s="115"/>
      <c r="AI37" s="115"/>
    </row>
    <row r="38" spans="1:35" s="28" customFormat="1" ht="29.25" customHeight="1" hidden="1">
      <c r="A38" s="7" t="s">
        <v>1</v>
      </c>
      <c r="B38" s="19">
        <f aca="true" t="shared" si="12" ref="B38:AG38">B37/B36</f>
        <v>0.5916800605086509</v>
      </c>
      <c r="C38" s="19">
        <f t="shared" si="12"/>
        <v>0.745691126913199</v>
      </c>
      <c r="D38" s="19"/>
      <c r="E38" s="42">
        <f t="shared" si="12"/>
        <v>1</v>
      </c>
      <c r="F38" s="42">
        <f t="shared" si="12"/>
        <v>0.6802120141342756</v>
      </c>
      <c r="G38" s="42">
        <f t="shared" si="12"/>
        <v>0.7429059829059829</v>
      </c>
      <c r="H38" s="42">
        <f t="shared" si="12"/>
        <v>0.8263392857142857</v>
      </c>
      <c r="I38" s="42">
        <f t="shared" si="12"/>
        <v>0.18495575221238938</v>
      </c>
      <c r="J38" s="42">
        <f t="shared" si="12"/>
        <v>1</v>
      </c>
      <c r="K38" s="42">
        <f t="shared" si="12"/>
        <v>0.8666785016864903</v>
      </c>
      <c r="L38" s="42">
        <f t="shared" si="12"/>
        <v>0.3960909090909091</v>
      </c>
      <c r="M38" s="42">
        <f t="shared" si="12"/>
        <v>1</v>
      </c>
      <c r="N38" s="42">
        <f t="shared" si="12"/>
        <v>1</v>
      </c>
      <c r="O38" s="42">
        <f t="shared" si="12"/>
        <v>0.7719928186714542</v>
      </c>
      <c r="P38" s="42">
        <f t="shared" si="12"/>
        <v>0.8817204301075269</v>
      </c>
      <c r="Q38" s="42">
        <f t="shared" si="12"/>
        <v>0.8245833333333333</v>
      </c>
      <c r="R38" s="42">
        <f t="shared" si="12"/>
        <v>0.4488524590163934</v>
      </c>
      <c r="S38" s="42">
        <f t="shared" si="12"/>
        <v>1</v>
      </c>
      <c r="T38" s="42">
        <f t="shared" si="12"/>
        <v>1</v>
      </c>
      <c r="U38" s="42">
        <f t="shared" si="12"/>
        <v>0.9104589917231001</v>
      </c>
      <c r="V38" s="42">
        <f t="shared" si="12"/>
        <v>0.2188715953307393</v>
      </c>
      <c r="W38" s="42">
        <f t="shared" si="12"/>
        <v>0.5510917030567686</v>
      </c>
      <c r="X38" s="42">
        <f t="shared" si="12"/>
        <v>0.6234375</v>
      </c>
      <c r="Y38" s="42"/>
      <c r="Z38" s="42"/>
      <c r="AA38" s="42"/>
      <c r="AB38" s="42"/>
      <c r="AC38" s="42"/>
      <c r="AD38" s="42"/>
      <c r="AE38" s="42"/>
      <c r="AF38" s="42"/>
      <c r="AG38" s="42">
        <f t="shared" si="12"/>
        <v>0.9942558746736292</v>
      </c>
      <c r="AH38" s="111"/>
      <c r="AI38" s="111"/>
    </row>
    <row r="39" spans="1:35" s="28" customFormat="1" ht="29.25" customHeight="1" hidden="1">
      <c r="A39" s="44" t="s">
        <v>16</v>
      </c>
      <c r="B39" s="13">
        <v>54913</v>
      </c>
      <c r="C39" s="13">
        <f>SUM(E39:AG39)</f>
        <v>79221</v>
      </c>
      <c r="D39" s="19">
        <f>C39/B39</f>
        <v>1.4426638500901425</v>
      </c>
      <c r="E39" s="20">
        <v>3100</v>
      </c>
      <c r="F39" s="20">
        <v>2873</v>
      </c>
      <c r="G39" s="20">
        <v>8254</v>
      </c>
      <c r="H39" s="20">
        <v>8260</v>
      </c>
      <c r="I39" s="20">
        <v>635</v>
      </c>
      <c r="J39" s="20">
        <v>2807</v>
      </c>
      <c r="K39" s="20">
        <v>4270</v>
      </c>
      <c r="L39" s="20">
        <v>3335</v>
      </c>
      <c r="M39" s="20">
        <v>4265</v>
      </c>
      <c r="N39" s="20">
        <v>1270</v>
      </c>
      <c r="O39" s="20">
        <v>1900</v>
      </c>
      <c r="P39" s="20">
        <v>4100</v>
      </c>
      <c r="Q39" s="20">
        <v>6073</v>
      </c>
      <c r="R39" s="20">
        <v>2243</v>
      </c>
      <c r="S39" s="20">
        <v>5242</v>
      </c>
      <c r="T39" s="20">
        <v>2326</v>
      </c>
      <c r="U39" s="20">
        <v>3450</v>
      </c>
      <c r="V39" s="20">
        <v>170</v>
      </c>
      <c r="W39" s="20">
        <v>2961</v>
      </c>
      <c r="X39" s="20">
        <v>8187</v>
      </c>
      <c r="Y39" s="20"/>
      <c r="Z39" s="20"/>
      <c r="AA39" s="20"/>
      <c r="AB39" s="20"/>
      <c r="AC39" s="20"/>
      <c r="AD39" s="20"/>
      <c r="AE39" s="20"/>
      <c r="AF39" s="20"/>
      <c r="AG39" s="20">
        <v>3500</v>
      </c>
      <c r="AH39" s="115"/>
      <c r="AI39" s="115"/>
    </row>
    <row r="40" spans="1:36" s="11" customFormat="1" ht="33" customHeight="1" hidden="1">
      <c r="A40" s="9" t="s">
        <v>11</v>
      </c>
      <c r="B40" s="13">
        <v>163474</v>
      </c>
      <c r="C40" s="13">
        <f>SUM(E40:AG40)</f>
        <v>191770</v>
      </c>
      <c r="D40" s="19">
        <f>C40/B40</f>
        <v>1.1730917454763448</v>
      </c>
      <c r="E40" s="18">
        <v>10698</v>
      </c>
      <c r="F40" s="18">
        <v>7689</v>
      </c>
      <c r="G40" s="18">
        <v>12616</v>
      </c>
      <c r="H40" s="18">
        <v>9340</v>
      </c>
      <c r="I40" s="18">
        <v>6240</v>
      </c>
      <c r="J40" s="18">
        <v>7952</v>
      </c>
      <c r="K40" s="18">
        <v>8725</v>
      </c>
      <c r="L40" s="18">
        <v>12248</v>
      </c>
      <c r="M40" s="18">
        <v>9206</v>
      </c>
      <c r="N40" s="18">
        <v>5031</v>
      </c>
      <c r="O40" s="18">
        <v>4500</v>
      </c>
      <c r="P40" s="18">
        <v>11615</v>
      </c>
      <c r="Q40" s="18">
        <v>9276</v>
      </c>
      <c r="R40" s="18">
        <v>10229</v>
      </c>
      <c r="S40" s="18">
        <v>13257</v>
      </c>
      <c r="T40" s="18">
        <v>8860</v>
      </c>
      <c r="U40" s="18">
        <v>8223</v>
      </c>
      <c r="V40" s="18">
        <v>3000</v>
      </c>
      <c r="W40" s="18">
        <v>8439</v>
      </c>
      <c r="X40" s="18">
        <v>14909</v>
      </c>
      <c r="Y40" s="18"/>
      <c r="Z40" s="18"/>
      <c r="AA40" s="18"/>
      <c r="AB40" s="18"/>
      <c r="AC40" s="18"/>
      <c r="AD40" s="18"/>
      <c r="AE40" s="18"/>
      <c r="AF40" s="18"/>
      <c r="AG40" s="18">
        <v>9717</v>
      </c>
      <c r="AH40" s="110"/>
      <c r="AI40" s="110"/>
      <c r="AJ40" s="51"/>
    </row>
    <row r="41" spans="1:36" s="11" customFormat="1" ht="43.5" customHeight="1" hidden="1">
      <c r="A41" s="10" t="s">
        <v>133</v>
      </c>
      <c r="B41" s="13">
        <v>171134</v>
      </c>
      <c r="C41" s="13">
        <f>SUM(E41:AG41)</f>
        <v>187105</v>
      </c>
      <c r="D41" s="19">
        <f>C41/B41</f>
        <v>1.0933245293162084</v>
      </c>
      <c r="E41" s="18">
        <v>8500</v>
      </c>
      <c r="F41" s="18">
        <v>7707</v>
      </c>
      <c r="G41" s="18">
        <v>13642</v>
      </c>
      <c r="H41" s="18">
        <v>9481</v>
      </c>
      <c r="I41" s="18">
        <v>6242</v>
      </c>
      <c r="J41" s="18">
        <v>8077</v>
      </c>
      <c r="K41" s="18">
        <v>8725</v>
      </c>
      <c r="L41" s="18">
        <v>12077</v>
      </c>
      <c r="M41" s="18">
        <v>8330</v>
      </c>
      <c r="N41" s="18">
        <v>4381</v>
      </c>
      <c r="O41" s="18">
        <v>4675</v>
      </c>
      <c r="P41" s="18">
        <v>11615</v>
      </c>
      <c r="Q41" s="18">
        <v>9936</v>
      </c>
      <c r="R41" s="18">
        <v>10744</v>
      </c>
      <c r="S41" s="18">
        <v>13532</v>
      </c>
      <c r="T41" s="18">
        <v>8303</v>
      </c>
      <c r="U41" s="18">
        <v>8330</v>
      </c>
      <c r="V41" s="18">
        <v>1802</v>
      </c>
      <c r="W41" s="18">
        <v>8439</v>
      </c>
      <c r="X41" s="18">
        <v>12850</v>
      </c>
      <c r="Y41" s="18"/>
      <c r="Z41" s="18"/>
      <c r="AA41" s="18"/>
      <c r="AB41" s="18"/>
      <c r="AC41" s="18"/>
      <c r="AD41" s="18"/>
      <c r="AE41" s="18"/>
      <c r="AF41" s="18"/>
      <c r="AG41" s="18">
        <v>9717</v>
      </c>
      <c r="AH41" s="110"/>
      <c r="AI41" s="110"/>
      <c r="AJ41" s="51"/>
    </row>
    <row r="42" spans="1:36" s="11" customFormat="1" ht="29.25" customHeight="1" hidden="1" outlineLevel="2">
      <c r="A42" s="7" t="s">
        <v>1</v>
      </c>
      <c r="B42" s="33">
        <f aca="true" t="shared" si="13" ref="B42:AG42">B41/B40</f>
        <v>1.0468576042673452</v>
      </c>
      <c r="C42" s="33">
        <f t="shared" si="13"/>
        <v>0.9756739844605518</v>
      </c>
      <c r="D42" s="33"/>
      <c r="E42" s="45">
        <f t="shared" si="13"/>
        <v>0.7945410357076089</v>
      </c>
      <c r="F42" s="45">
        <f t="shared" si="13"/>
        <v>1.0023410066328522</v>
      </c>
      <c r="G42" s="45">
        <f t="shared" si="13"/>
        <v>1.0813253012048192</v>
      </c>
      <c r="H42" s="45">
        <f t="shared" si="13"/>
        <v>1.0150963597430407</v>
      </c>
      <c r="I42" s="45">
        <f t="shared" si="13"/>
        <v>1.0003205128205128</v>
      </c>
      <c r="J42" s="45">
        <f t="shared" si="13"/>
        <v>1.0157193158953723</v>
      </c>
      <c r="K42" s="45">
        <f t="shared" si="13"/>
        <v>1</v>
      </c>
      <c r="L42" s="45">
        <f t="shared" si="13"/>
        <v>0.9860385369039844</v>
      </c>
      <c r="M42" s="45">
        <f t="shared" si="13"/>
        <v>0.9048446665218336</v>
      </c>
      <c r="N42" s="45">
        <f t="shared" si="13"/>
        <v>0.8708010335917312</v>
      </c>
      <c r="O42" s="45">
        <f t="shared" si="13"/>
        <v>1.038888888888889</v>
      </c>
      <c r="P42" s="45">
        <f t="shared" si="13"/>
        <v>1</v>
      </c>
      <c r="Q42" s="45">
        <f t="shared" si="13"/>
        <v>1.071151358344114</v>
      </c>
      <c r="R42" s="45">
        <f t="shared" si="13"/>
        <v>1.0503470524978005</v>
      </c>
      <c r="S42" s="45">
        <f t="shared" si="13"/>
        <v>1.0207437580146337</v>
      </c>
      <c r="T42" s="45">
        <f t="shared" si="13"/>
        <v>0.9371331828442437</v>
      </c>
      <c r="U42" s="45">
        <f t="shared" si="13"/>
        <v>1.0130122826219141</v>
      </c>
      <c r="V42" s="45">
        <f t="shared" si="13"/>
        <v>0.6006666666666667</v>
      </c>
      <c r="W42" s="45">
        <f t="shared" si="13"/>
        <v>1</v>
      </c>
      <c r="X42" s="45">
        <f t="shared" si="13"/>
        <v>0.861895499362801</v>
      </c>
      <c r="Y42" s="45"/>
      <c r="Z42" s="45"/>
      <c r="AA42" s="45"/>
      <c r="AB42" s="45"/>
      <c r="AC42" s="45"/>
      <c r="AD42" s="45"/>
      <c r="AE42" s="45"/>
      <c r="AF42" s="45"/>
      <c r="AG42" s="45">
        <f t="shared" si="13"/>
        <v>1</v>
      </c>
      <c r="AH42" s="118"/>
      <c r="AI42" s="118"/>
      <c r="AJ42" s="52"/>
    </row>
    <row r="43" spans="1:36" s="11" customFormat="1" ht="24" customHeight="1" hidden="1" outlineLevel="2">
      <c r="A43" s="60" t="s">
        <v>85</v>
      </c>
      <c r="B43" s="13">
        <v>66912</v>
      </c>
      <c r="C43" s="13">
        <f aca="true" t="shared" si="14" ref="C43:C50">SUM(E43:AG43)</f>
        <v>67723</v>
      </c>
      <c r="D43" s="19">
        <f>C43/B43</f>
        <v>1.0121203969392636</v>
      </c>
      <c r="E43" s="16">
        <v>1973</v>
      </c>
      <c r="F43" s="16">
        <v>2968</v>
      </c>
      <c r="G43" s="16">
        <v>5175</v>
      </c>
      <c r="H43" s="16">
        <v>2195</v>
      </c>
      <c r="I43" s="16">
        <v>2343</v>
      </c>
      <c r="J43" s="16">
        <v>2700</v>
      </c>
      <c r="K43" s="16">
        <v>2976</v>
      </c>
      <c r="L43" s="16">
        <v>4133</v>
      </c>
      <c r="M43" s="16">
        <v>3227</v>
      </c>
      <c r="N43" s="16">
        <v>1283</v>
      </c>
      <c r="O43" s="16">
        <v>2765</v>
      </c>
      <c r="P43" s="16">
        <v>3784</v>
      </c>
      <c r="Q43" s="16">
        <v>3058</v>
      </c>
      <c r="R43" s="16">
        <v>4372</v>
      </c>
      <c r="S43" s="16">
        <v>5855</v>
      </c>
      <c r="T43" s="16">
        <v>3070</v>
      </c>
      <c r="U43" s="16">
        <v>4985</v>
      </c>
      <c r="V43" s="16">
        <v>204</v>
      </c>
      <c r="W43" s="16">
        <v>2224</v>
      </c>
      <c r="X43" s="16">
        <v>5523</v>
      </c>
      <c r="Y43" s="16"/>
      <c r="Z43" s="16"/>
      <c r="AA43" s="16"/>
      <c r="AB43" s="16"/>
      <c r="AC43" s="16"/>
      <c r="AD43" s="16"/>
      <c r="AE43" s="16"/>
      <c r="AF43" s="16"/>
      <c r="AG43" s="16">
        <v>2910</v>
      </c>
      <c r="AH43" s="115"/>
      <c r="AI43" s="115"/>
      <c r="AJ43" s="52"/>
    </row>
    <row r="44" spans="1:36" s="11" customFormat="1" ht="29.25" customHeight="1" hidden="1" outlineLevel="2">
      <c r="A44" s="60" t="s">
        <v>83</v>
      </c>
      <c r="B44" s="13">
        <v>72762</v>
      </c>
      <c r="C44" s="13">
        <f t="shared" si="14"/>
        <v>81658</v>
      </c>
      <c r="D44" s="19">
        <f>C44/B44</f>
        <v>1.1222616200764135</v>
      </c>
      <c r="E44" s="20">
        <v>1954</v>
      </c>
      <c r="F44" s="20">
        <v>3203</v>
      </c>
      <c r="G44" s="20">
        <v>6393</v>
      </c>
      <c r="H44" s="20">
        <v>6651</v>
      </c>
      <c r="I44" s="20">
        <v>2294</v>
      </c>
      <c r="J44" s="20">
        <v>2900</v>
      </c>
      <c r="K44" s="20">
        <v>3303</v>
      </c>
      <c r="L44" s="20">
        <v>4391</v>
      </c>
      <c r="M44" s="20">
        <v>4371</v>
      </c>
      <c r="N44" s="20">
        <v>1581</v>
      </c>
      <c r="O44" s="20">
        <v>1775</v>
      </c>
      <c r="P44" s="20">
        <v>6809</v>
      </c>
      <c r="Q44" s="20">
        <v>4956</v>
      </c>
      <c r="R44" s="20">
        <v>5391</v>
      </c>
      <c r="S44" s="20">
        <v>4844</v>
      </c>
      <c r="T44" s="20">
        <v>3968</v>
      </c>
      <c r="U44" s="20">
        <v>2560</v>
      </c>
      <c r="V44" s="20">
        <v>890</v>
      </c>
      <c r="W44" s="20">
        <v>3694</v>
      </c>
      <c r="X44" s="20">
        <v>5910</v>
      </c>
      <c r="Y44" s="20"/>
      <c r="Z44" s="20"/>
      <c r="AA44" s="20"/>
      <c r="AB44" s="20"/>
      <c r="AC44" s="20"/>
      <c r="AD44" s="20"/>
      <c r="AE44" s="20"/>
      <c r="AF44" s="20"/>
      <c r="AG44" s="20">
        <v>3820</v>
      </c>
      <c r="AH44" s="115"/>
      <c r="AI44" s="115"/>
      <c r="AJ44" s="52"/>
    </row>
    <row r="45" spans="1:36" s="11" customFormat="1" ht="29.25" customHeight="1" hidden="1" outlineLevel="2">
      <c r="A45" s="60" t="s">
        <v>86</v>
      </c>
      <c r="B45" s="13">
        <v>428</v>
      </c>
      <c r="C45" s="13">
        <f t="shared" si="14"/>
        <v>404</v>
      </c>
      <c r="D45" s="19">
        <f>C45/B45</f>
        <v>0.9439252336448598</v>
      </c>
      <c r="E45" s="59"/>
      <c r="F45" s="16"/>
      <c r="G45" s="16">
        <v>127</v>
      </c>
      <c r="H45" s="16">
        <v>4</v>
      </c>
      <c r="I45" s="16"/>
      <c r="J45" s="16"/>
      <c r="K45" s="16"/>
      <c r="L45" s="16"/>
      <c r="M45" s="16"/>
      <c r="N45" s="16"/>
      <c r="O45" s="16"/>
      <c r="P45" s="16">
        <v>20</v>
      </c>
      <c r="Q45" s="16">
        <v>30</v>
      </c>
      <c r="R45" s="16">
        <v>43</v>
      </c>
      <c r="S45" s="16">
        <v>20</v>
      </c>
      <c r="T45" s="16"/>
      <c r="U45" s="16">
        <v>160</v>
      </c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15"/>
      <c r="AI45" s="115"/>
      <c r="AJ45" s="52"/>
    </row>
    <row r="46" spans="1:36" s="11" customFormat="1" ht="29.25" customHeight="1" hidden="1" outlineLevel="2">
      <c r="A46" s="60" t="s">
        <v>87</v>
      </c>
      <c r="B46" s="13">
        <v>5078</v>
      </c>
      <c r="C46" s="13">
        <f t="shared" si="14"/>
        <v>7124</v>
      </c>
      <c r="D46" s="19">
        <f>C46/B46</f>
        <v>1.4029145332808193</v>
      </c>
      <c r="E46" s="20">
        <v>24</v>
      </c>
      <c r="F46" s="20">
        <v>351</v>
      </c>
      <c r="G46" s="20">
        <v>734</v>
      </c>
      <c r="H46" s="20">
        <v>605</v>
      </c>
      <c r="I46" s="20">
        <v>162</v>
      </c>
      <c r="J46" s="20">
        <v>350</v>
      </c>
      <c r="K46" s="20">
        <v>536</v>
      </c>
      <c r="L46" s="20">
        <v>294</v>
      </c>
      <c r="M46" s="20">
        <v>407</v>
      </c>
      <c r="N46" s="20">
        <v>183</v>
      </c>
      <c r="O46" s="20">
        <v>135</v>
      </c>
      <c r="P46" s="20">
        <v>465</v>
      </c>
      <c r="Q46" s="20">
        <v>790</v>
      </c>
      <c r="R46" s="20">
        <v>398</v>
      </c>
      <c r="S46" s="20">
        <v>350</v>
      </c>
      <c r="T46" s="20">
        <v>253</v>
      </c>
      <c r="U46" s="20"/>
      <c r="V46" s="20"/>
      <c r="W46" s="20">
        <v>220</v>
      </c>
      <c r="X46" s="20">
        <v>420</v>
      </c>
      <c r="Y46" s="20"/>
      <c r="Z46" s="20"/>
      <c r="AA46" s="20"/>
      <c r="AB46" s="20"/>
      <c r="AC46" s="20"/>
      <c r="AD46" s="20"/>
      <c r="AE46" s="20"/>
      <c r="AF46" s="20"/>
      <c r="AG46" s="20">
        <v>447</v>
      </c>
      <c r="AH46" s="115"/>
      <c r="AI46" s="115"/>
      <c r="AJ46" s="52"/>
    </row>
    <row r="47" spans="1:36" s="11" customFormat="1" ht="29.25" customHeight="1" outlineLevel="2">
      <c r="A47" s="61" t="s">
        <v>134</v>
      </c>
      <c r="B47" s="65"/>
      <c r="C47" s="133">
        <v>13553</v>
      </c>
      <c r="D47" s="66"/>
      <c r="E47" s="67">
        <v>120</v>
      </c>
      <c r="F47" s="67">
        <v>600</v>
      </c>
      <c r="G47" s="67">
        <v>345</v>
      </c>
      <c r="H47" s="67">
        <v>510</v>
      </c>
      <c r="I47" s="67">
        <v>472</v>
      </c>
      <c r="J47" s="67">
        <v>481</v>
      </c>
      <c r="K47" s="67">
        <v>100</v>
      </c>
      <c r="L47" s="67">
        <v>555</v>
      </c>
      <c r="M47" s="67">
        <v>454</v>
      </c>
      <c r="N47" s="67">
        <v>183</v>
      </c>
      <c r="O47" s="67">
        <v>210</v>
      </c>
      <c r="P47" s="67">
        <v>470</v>
      </c>
      <c r="Q47" s="67">
        <v>100</v>
      </c>
      <c r="R47" s="67">
        <v>0</v>
      </c>
      <c r="S47" s="67">
        <v>446</v>
      </c>
      <c r="T47" s="67">
        <v>70</v>
      </c>
      <c r="U47" s="67">
        <v>4550</v>
      </c>
      <c r="V47" s="67">
        <v>10</v>
      </c>
      <c r="W47" s="67">
        <v>422</v>
      </c>
      <c r="X47" s="67">
        <v>222</v>
      </c>
      <c r="Y47" s="67">
        <v>365</v>
      </c>
      <c r="Z47" s="67"/>
      <c r="AA47" s="67">
        <v>215</v>
      </c>
      <c r="AB47" s="67">
        <v>115</v>
      </c>
      <c r="AC47" s="67">
        <v>120</v>
      </c>
      <c r="AD47" s="67">
        <v>130</v>
      </c>
      <c r="AE47" s="67">
        <v>110</v>
      </c>
      <c r="AF47" s="67">
        <v>10</v>
      </c>
      <c r="AG47" s="67">
        <v>115</v>
      </c>
      <c r="AH47" s="119"/>
      <c r="AI47" s="119"/>
      <c r="AJ47" s="52"/>
    </row>
    <row r="48" spans="1:36" s="63" customFormat="1" ht="29.25" customHeight="1" hidden="1" outlineLevel="2">
      <c r="A48" s="7" t="s">
        <v>139</v>
      </c>
      <c r="B48" s="68"/>
      <c r="C48" s="133">
        <f>SUM(E48:AG48)</f>
        <v>273611</v>
      </c>
      <c r="D48" s="70"/>
      <c r="E48" s="69">
        <v>16353</v>
      </c>
      <c r="F48" s="69">
        <v>8459</v>
      </c>
      <c r="G48" s="69">
        <v>17622</v>
      </c>
      <c r="H48" s="69">
        <v>14806</v>
      </c>
      <c r="I48" s="69">
        <v>8410</v>
      </c>
      <c r="J48" s="69">
        <v>13990</v>
      </c>
      <c r="K48" s="69">
        <v>11012</v>
      </c>
      <c r="L48" s="69">
        <v>14634</v>
      </c>
      <c r="M48" s="69">
        <v>12230</v>
      </c>
      <c r="N48" s="69">
        <v>6237</v>
      </c>
      <c r="O48" s="69">
        <v>7746</v>
      </c>
      <c r="P48" s="69">
        <v>15371</v>
      </c>
      <c r="Q48" s="69">
        <v>17558</v>
      </c>
      <c r="R48" s="69">
        <v>15813</v>
      </c>
      <c r="S48" s="69">
        <v>17680</v>
      </c>
      <c r="T48" s="69">
        <v>13876</v>
      </c>
      <c r="U48" s="69">
        <v>11674</v>
      </c>
      <c r="V48" s="69">
        <v>4326</v>
      </c>
      <c r="W48" s="69">
        <v>13517</v>
      </c>
      <c r="X48" s="69">
        <v>19165</v>
      </c>
      <c r="Y48" s="69"/>
      <c r="Z48" s="69"/>
      <c r="AA48" s="69"/>
      <c r="AB48" s="69"/>
      <c r="AC48" s="69"/>
      <c r="AD48" s="69"/>
      <c r="AE48" s="69"/>
      <c r="AF48" s="69"/>
      <c r="AG48" s="69">
        <v>13132</v>
      </c>
      <c r="AH48" s="119"/>
      <c r="AI48" s="119"/>
      <c r="AJ48" s="62"/>
    </row>
    <row r="49" spans="1:36" s="63" customFormat="1" ht="29.25" customHeight="1" hidden="1" outlineLevel="2">
      <c r="A49" s="64" t="s">
        <v>140</v>
      </c>
      <c r="B49" s="68"/>
      <c r="C49" s="134">
        <f>C47-C48</f>
        <v>-260058</v>
      </c>
      <c r="D49" s="70"/>
      <c r="E49" s="69">
        <f aca="true" t="shared" si="15" ref="E49:AG49">E47-E48</f>
        <v>-16233</v>
      </c>
      <c r="F49" s="69">
        <f t="shared" si="15"/>
        <v>-7859</v>
      </c>
      <c r="G49" s="69">
        <f t="shared" si="15"/>
        <v>-17277</v>
      </c>
      <c r="H49" s="69">
        <f t="shared" si="15"/>
        <v>-14296</v>
      </c>
      <c r="I49" s="69">
        <f t="shared" si="15"/>
        <v>-7938</v>
      </c>
      <c r="J49" s="69">
        <f t="shared" si="15"/>
        <v>-13509</v>
      </c>
      <c r="K49" s="69">
        <f t="shared" si="15"/>
        <v>-10912</v>
      </c>
      <c r="L49" s="69">
        <f t="shared" si="15"/>
        <v>-14079</v>
      </c>
      <c r="M49" s="69">
        <f t="shared" si="15"/>
        <v>-11776</v>
      </c>
      <c r="N49" s="69">
        <f t="shared" si="15"/>
        <v>-6054</v>
      </c>
      <c r="O49" s="69">
        <f t="shared" si="15"/>
        <v>-7536</v>
      </c>
      <c r="P49" s="69">
        <f t="shared" si="15"/>
        <v>-14901</v>
      </c>
      <c r="Q49" s="69">
        <f t="shared" si="15"/>
        <v>-17458</v>
      </c>
      <c r="R49" s="69">
        <f t="shared" si="15"/>
        <v>-15813</v>
      </c>
      <c r="S49" s="69">
        <f t="shared" si="15"/>
        <v>-17234</v>
      </c>
      <c r="T49" s="69">
        <f t="shared" si="15"/>
        <v>-13806</v>
      </c>
      <c r="U49" s="69">
        <f t="shared" si="15"/>
        <v>-7124</v>
      </c>
      <c r="V49" s="69">
        <f t="shared" si="15"/>
        <v>-4316</v>
      </c>
      <c r="W49" s="69">
        <f t="shared" si="15"/>
        <v>-13095</v>
      </c>
      <c r="X49" s="69">
        <f t="shared" si="15"/>
        <v>-18943</v>
      </c>
      <c r="Y49" s="69"/>
      <c r="Z49" s="69"/>
      <c r="AA49" s="69"/>
      <c r="AB49" s="69"/>
      <c r="AC49" s="69"/>
      <c r="AD49" s="69"/>
      <c r="AE49" s="69"/>
      <c r="AF49" s="69"/>
      <c r="AG49" s="69">
        <f t="shared" si="15"/>
        <v>-13017</v>
      </c>
      <c r="AH49" s="119"/>
      <c r="AI49" s="119"/>
      <c r="AJ49" s="62"/>
    </row>
    <row r="50" spans="1:36" s="11" customFormat="1" ht="29.25" customHeight="1" outlineLevel="1" collapsed="1">
      <c r="A50" s="12" t="s">
        <v>29</v>
      </c>
      <c r="B50" s="65"/>
      <c r="C50" s="141">
        <f t="shared" si="14"/>
        <v>10499</v>
      </c>
      <c r="D50" s="66" t="e">
        <f>C50/B50</f>
        <v>#DIV/0!</v>
      </c>
      <c r="E50" s="69">
        <v>90</v>
      </c>
      <c r="F50" s="69">
        <v>300</v>
      </c>
      <c r="G50" s="69">
        <v>450</v>
      </c>
      <c r="H50" s="69">
        <v>350</v>
      </c>
      <c r="I50" s="69">
        <v>472</v>
      </c>
      <c r="J50" s="69">
        <v>500</v>
      </c>
      <c r="K50" s="69">
        <v>100</v>
      </c>
      <c r="L50" s="69">
        <v>555</v>
      </c>
      <c r="M50" s="69">
        <v>454</v>
      </c>
      <c r="N50" s="69">
        <v>200</v>
      </c>
      <c r="O50" s="69">
        <v>210</v>
      </c>
      <c r="P50" s="69">
        <v>470</v>
      </c>
      <c r="Q50" s="69">
        <v>0</v>
      </c>
      <c r="R50" s="69">
        <v>0</v>
      </c>
      <c r="S50" s="69">
        <v>446</v>
      </c>
      <c r="T50" s="69">
        <v>0</v>
      </c>
      <c r="U50" s="69">
        <v>4100</v>
      </c>
      <c r="V50" s="69">
        <v>0</v>
      </c>
      <c r="W50" s="69">
        <v>422</v>
      </c>
      <c r="X50" s="69">
        <v>320</v>
      </c>
      <c r="Y50" s="69">
        <v>310</v>
      </c>
      <c r="Z50" s="69"/>
      <c r="AA50" s="69">
        <v>215</v>
      </c>
      <c r="AB50" s="69">
        <v>115</v>
      </c>
      <c r="AC50" s="69">
        <v>120</v>
      </c>
      <c r="AD50" s="69">
        <v>130</v>
      </c>
      <c r="AE50" s="69">
        <v>100</v>
      </c>
      <c r="AF50" s="69"/>
      <c r="AG50" s="69">
        <v>70</v>
      </c>
      <c r="AH50" s="119"/>
      <c r="AI50" s="119"/>
      <c r="AJ50" s="52"/>
    </row>
    <row r="51" spans="1:36" s="11" customFormat="1" ht="29.25" customHeight="1" hidden="1" outlineLevel="1">
      <c r="A51" s="25" t="s">
        <v>96</v>
      </c>
      <c r="B51" s="66"/>
      <c r="C51" s="136"/>
      <c r="D51" s="66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120"/>
      <c r="AI51" s="120"/>
      <c r="AJ51" s="52"/>
    </row>
    <row r="52" spans="1:36" s="11" customFormat="1" ht="29.25" customHeight="1" hidden="1" outlineLevel="1">
      <c r="A52" s="23" t="s">
        <v>94</v>
      </c>
      <c r="B52" s="65"/>
      <c r="C52" s="133">
        <f>SUM(E52:AG52)</f>
        <v>0</v>
      </c>
      <c r="D52" s="66" t="e">
        <f>C52/B52</f>
        <v>#DIV/0!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119"/>
      <c r="AI52" s="119"/>
      <c r="AJ52" s="52"/>
    </row>
    <row r="53" spans="1:36" s="11" customFormat="1" ht="29.25" customHeight="1" hidden="1" outlineLevel="1">
      <c r="A53" s="24" t="s">
        <v>95</v>
      </c>
      <c r="B53" s="65"/>
      <c r="C53" s="133">
        <f>SUM(E53:AG53)</f>
        <v>0</v>
      </c>
      <c r="D53" s="66" t="e">
        <f>C53/B53</f>
        <v>#DIV/0!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119"/>
      <c r="AI53" s="119"/>
      <c r="AJ53" s="52"/>
    </row>
    <row r="54" spans="1:36" s="11" customFormat="1" ht="29.25" customHeight="1" outlineLevel="1">
      <c r="A54" s="12" t="s">
        <v>30</v>
      </c>
      <c r="B54" s="65"/>
      <c r="C54" s="140">
        <f>SUM(E54:AG54)</f>
        <v>10469</v>
      </c>
      <c r="D54" s="66" t="e">
        <f>C54/B54</f>
        <v>#DIV/0!</v>
      </c>
      <c r="E54" s="67">
        <v>90</v>
      </c>
      <c r="F54" s="67">
        <v>250</v>
      </c>
      <c r="G54" s="67">
        <v>400</v>
      </c>
      <c r="H54" s="67">
        <v>350</v>
      </c>
      <c r="I54" s="67">
        <v>472</v>
      </c>
      <c r="J54" s="67">
        <v>500</v>
      </c>
      <c r="K54" s="67">
        <v>100</v>
      </c>
      <c r="L54" s="67">
        <v>555</v>
      </c>
      <c r="M54" s="67">
        <v>454</v>
      </c>
      <c r="N54" s="67">
        <v>200</v>
      </c>
      <c r="O54" s="67">
        <v>200</v>
      </c>
      <c r="P54" s="67">
        <v>400</v>
      </c>
      <c r="Q54" s="67">
        <v>40</v>
      </c>
      <c r="R54" s="67">
        <v>0</v>
      </c>
      <c r="S54" s="67">
        <v>446</v>
      </c>
      <c r="T54" s="67">
        <v>0</v>
      </c>
      <c r="U54" s="67">
        <v>4200</v>
      </c>
      <c r="V54" s="67">
        <v>0</v>
      </c>
      <c r="W54" s="67">
        <v>422</v>
      </c>
      <c r="X54" s="67">
        <v>320</v>
      </c>
      <c r="Y54" s="67">
        <v>310</v>
      </c>
      <c r="Z54" s="67"/>
      <c r="AA54" s="67">
        <v>215</v>
      </c>
      <c r="AB54" s="67">
        <v>115</v>
      </c>
      <c r="AC54" s="67">
        <v>120</v>
      </c>
      <c r="AD54" s="67">
        <v>130</v>
      </c>
      <c r="AE54" s="67">
        <v>100</v>
      </c>
      <c r="AF54" s="67">
        <v>10</v>
      </c>
      <c r="AG54" s="67">
        <v>70</v>
      </c>
      <c r="AH54" s="119"/>
      <c r="AI54" s="119"/>
      <c r="AJ54" s="52"/>
    </row>
    <row r="55" spans="1:36" s="11" customFormat="1" ht="29.25" customHeight="1" hidden="1">
      <c r="A55" s="9" t="s">
        <v>18</v>
      </c>
      <c r="B55" s="65"/>
      <c r="C55" s="133">
        <f>SUM(E55:AG55)</f>
        <v>17068</v>
      </c>
      <c r="D55" s="66" t="e">
        <f>C55/B55</f>
        <v>#DIV/0!</v>
      </c>
      <c r="E55" s="67">
        <v>40</v>
      </c>
      <c r="F55" s="67">
        <v>1255</v>
      </c>
      <c r="G55" s="67">
        <v>1753</v>
      </c>
      <c r="H55" s="67">
        <v>1540</v>
      </c>
      <c r="I55" s="67">
        <v>350</v>
      </c>
      <c r="J55" s="67">
        <v>853</v>
      </c>
      <c r="K55" s="67">
        <v>1035</v>
      </c>
      <c r="L55" s="67">
        <v>2500</v>
      </c>
      <c r="M55" s="67">
        <v>800</v>
      </c>
      <c r="N55" s="67">
        <v>13</v>
      </c>
      <c r="O55" s="67">
        <v>510</v>
      </c>
      <c r="P55" s="67">
        <v>1165</v>
      </c>
      <c r="Q55" s="67">
        <v>12</v>
      </c>
      <c r="R55" s="67">
        <v>1428</v>
      </c>
      <c r="S55" s="67">
        <v>400</v>
      </c>
      <c r="T55" s="67">
        <v>200</v>
      </c>
      <c r="U55" s="67">
        <v>280</v>
      </c>
      <c r="V55" s="67">
        <v>250</v>
      </c>
      <c r="W55" s="67">
        <v>604</v>
      </c>
      <c r="X55" s="67">
        <v>1500</v>
      </c>
      <c r="Y55" s="67"/>
      <c r="Z55" s="67"/>
      <c r="AA55" s="67"/>
      <c r="AB55" s="67"/>
      <c r="AC55" s="67"/>
      <c r="AD55" s="67"/>
      <c r="AE55" s="67"/>
      <c r="AF55" s="67"/>
      <c r="AG55" s="67">
        <v>580</v>
      </c>
      <c r="AH55" s="119"/>
      <c r="AI55" s="119"/>
      <c r="AJ55" s="51"/>
    </row>
    <row r="56" spans="1:36" s="11" customFormat="1" ht="29.25" customHeight="1" hidden="1">
      <c r="A56" s="10" t="s">
        <v>19</v>
      </c>
      <c r="B56" s="65"/>
      <c r="C56" s="135">
        <f>SUM(E56:AG56)</f>
        <v>15920.5</v>
      </c>
      <c r="D56" s="66" t="e">
        <f>C56/B56</f>
        <v>#DIV/0!</v>
      </c>
      <c r="E56" s="67">
        <v>82</v>
      </c>
      <c r="F56" s="67">
        <v>1255</v>
      </c>
      <c r="G56" s="67">
        <v>1846</v>
      </c>
      <c r="H56" s="67">
        <v>1502</v>
      </c>
      <c r="I56" s="67">
        <v>218</v>
      </c>
      <c r="J56" s="67">
        <v>653</v>
      </c>
      <c r="K56" s="67">
        <v>1173</v>
      </c>
      <c r="L56" s="67">
        <v>2021</v>
      </c>
      <c r="M56" s="67">
        <v>763</v>
      </c>
      <c r="N56" s="67">
        <v>1</v>
      </c>
      <c r="O56" s="67">
        <v>514</v>
      </c>
      <c r="P56" s="67">
        <v>1000</v>
      </c>
      <c r="Q56" s="67">
        <v>15</v>
      </c>
      <c r="R56" s="67">
        <v>1457.5</v>
      </c>
      <c r="S56" s="67">
        <v>429</v>
      </c>
      <c r="T56" s="67">
        <v>141</v>
      </c>
      <c r="U56" s="67">
        <v>253</v>
      </c>
      <c r="V56" s="67">
        <v>119</v>
      </c>
      <c r="W56" s="67">
        <v>717</v>
      </c>
      <c r="X56" s="67">
        <v>1259</v>
      </c>
      <c r="Y56" s="67"/>
      <c r="Z56" s="67"/>
      <c r="AA56" s="67"/>
      <c r="AB56" s="67"/>
      <c r="AC56" s="67"/>
      <c r="AD56" s="67"/>
      <c r="AE56" s="67"/>
      <c r="AF56" s="67"/>
      <c r="AG56" s="67">
        <v>502</v>
      </c>
      <c r="AH56" s="119"/>
      <c r="AI56" s="119"/>
      <c r="AJ56" s="51"/>
    </row>
    <row r="57" spans="1:36" s="11" customFormat="1" ht="29.25" customHeight="1" hidden="1">
      <c r="A57" s="7" t="s">
        <v>1</v>
      </c>
      <c r="B57" s="73"/>
      <c r="C57" s="137">
        <f>C56/C55</f>
        <v>0.9327689243027888</v>
      </c>
      <c r="D57" s="73"/>
      <c r="E57" s="74">
        <f aca="true" t="shared" si="16" ref="E57:N57">E56/E55</f>
        <v>2.05</v>
      </c>
      <c r="F57" s="74">
        <f t="shared" si="16"/>
        <v>1</v>
      </c>
      <c r="G57" s="74">
        <f t="shared" si="16"/>
        <v>1.0530519110096976</v>
      </c>
      <c r="H57" s="74">
        <f t="shared" si="16"/>
        <v>0.9753246753246754</v>
      </c>
      <c r="I57" s="74">
        <f t="shared" si="16"/>
        <v>0.6228571428571429</v>
      </c>
      <c r="J57" s="74">
        <f t="shared" si="16"/>
        <v>0.7655334114888629</v>
      </c>
      <c r="K57" s="74">
        <f t="shared" si="16"/>
        <v>1.1333333333333333</v>
      </c>
      <c r="L57" s="74">
        <f t="shared" si="16"/>
        <v>0.8084</v>
      </c>
      <c r="M57" s="74">
        <f t="shared" si="16"/>
        <v>0.95375</v>
      </c>
      <c r="N57" s="74">
        <f t="shared" si="16"/>
        <v>0.07692307692307693</v>
      </c>
      <c r="O57" s="74">
        <f aca="true" t="shared" si="17" ref="O57:AG57">O56/O55</f>
        <v>1.007843137254902</v>
      </c>
      <c r="P57" s="74">
        <f t="shared" si="17"/>
        <v>0.8583690987124464</v>
      </c>
      <c r="Q57" s="74">
        <f t="shared" si="17"/>
        <v>1.25</v>
      </c>
      <c r="R57" s="74">
        <f t="shared" si="17"/>
        <v>1.020658263305322</v>
      </c>
      <c r="S57" s="74">
        <f t="shared" si="17"/>
        <v>1.0725</v>
      </c>
      <c r="T57" s="74">
        <f t="shared" si="17"/>
        <v>0.705</v>
      </c>
      <c r="U57" s="74">
        <f t="shared" si="17"/>
        <v>0.9035714285714286</v>
      </c>
      <c r="V57" s="74">
        <f t="shared" si="17"/>
        <v>0.476</v>
      </c>
      <c r="W57" s="74">
        <f t="shared" si="17"/>
        <v>1.1870860927152318</v>
      </c>
      <c r="X57" s="74">
        <f t="shared" si="17"/>
        <v>0.8393333333333334</v>
      </c>
      <c r="Y57" s="74"/>
      <c r="Z57" s="74"/>
      <c r="AA57" s="74"/>
      <c r="AB57" s="74"/>
      <c r="AC57" s="74"/>
      <c r="AD57" s="74"/>
      <c r="AE57" s="74"/>
      <c r="AF57" s="74"/>
      <c r="AG57" s="74">
        <f t="shared" si="17"/>
        <v>0.8655172413793103</v>
      </c>
      <c r="AH57" s="121"/>
      <c r="AI57" s="121"/>
      <c r="AJ57" s="52"/>
    </row>
    <row r="58" spans="1:36" s="11" customFormat="1" ht="29.25" customHeight="1" hidden="1" outlineLevel="1">
      <c r="A58" s="12" t="s">
        <v>35</v>
      </c>
      <c r="B58" s="65"/>
      <c r="C58" s="133">
        <f>SUM(E58:AG58)</f>
        <v>15707</v>
      </c>
      <c r="D58" s="66"/>
      <c r="E58" s="67">
        <v>82</v>
      </c>
      <c r="F58" s="67">
        <v>1200</v>
      </c>
      <c r="G58" s="67">
        <v>1846</v>
      </c>
      <c r="H58" s="67">
        <v>1502</v>
      </c>
      <c r="I58" s="67">
        <v>218</v>
      </c>
      <c r="J58" s="67">
        <v>653</v>
      </c>
      <c r="K58" s="67">
        <v>1173</v>
      </c>
      <c r="L58" s="67">
        <v>2021</v>
      </c>
      <c r="M58" s="67">
        <v>763</v>
      </c>
      <c r="N58" s="67"/>
      <c r="O58" s="67">
        <v>514</v>
      </c>
      <c r="P58" s="67">
        <v>1000</v>
      </c>
      <c r="Q58" s="67">
        <v>15</v>
      </c>
      <c r="R58" s="67">
        <v>1458</v>
      </c>
      <c r="S58" s="67">
        <v>429</v>
      </c>
      <c r="T58" s="67">
        <v>100</v>
      </c>
      <c r="U58" s="67">
        <v>253</v>
      </c>
      <c r="V58" s="67">
        <v>119</v>
      </c>
      <c r="W58" s="67">
        <v>717</v>
      </c>
      <c r="X58" s="67">
        <v>1142</v>
      </c>
      <c r="Y58" s="67"/>
      <c r="Z58" s="67"/>
      <c r="AA58" s="67"/>
      <c r="AB58" s="67"/>
      <c r="AC58" s="67"/>
      <c r="AD58" s="67"/>
      <c r="AE58" s="67"/>
      <c r="AF58" s="67"/>
      <c r="AG58" s="67">
        <v>502</v>
      </c>
      <c r="AH58" s="119"/>
      <c r="AI58" s="119"/>
      <c r="AJ58" s="52"/>
    </row>
    <row r="59" spans="1:36" s="11" customFormat="1" ht="29.25" customHeight="1" hidden="1">
      <c r="A59" s="9" t="s">
        <v>21</v>
      </c>
      <c r="B59" s="65"/>
      <c r="C59" s="133">
        <f>SUM(E59:AG59)</f>
        <v>1464</v>
      </c>
      <c r="D59" s="66" t="e">
        <f>C59/B59</f>
        <v>#DIV/0!</v>
      </c>
      <c r="E59" s="75">
        <v>10</v>
      </c>
      <c r="F59" s="67">
        <v>75</v>
      </c>
      <c r="G59" s="67">
        <v>210</v>
      </c>
      <c r="H59" s="67">
        <v>15</v>
      </c>
      <c r="I59" s="67">
        <v>18</v>
      </c>
      <c r="J59" s="67">
        <v>85</v>
      </c>
      <c r="K59" s="67">
        <v>55</v>
      </c>
      <c r="L59" s="67">
        <v>226</v>
      </c>
      <c r="M59" s="67">
        <v>25</v>
      </c>
      <c r="N59" s="67">
        <v>12</v>
      </c>
      <c r="O59" s="67">
        <v>10</v>
      </c>
      <c r="P59" s="67">
        <v>199</v>
      </c>
      <c r="Q59" s="67">
        <v>0</v>
      </c>
      <c r="R59" s="67">
        <v>65</v>
      </c>
      <c r="S59" s="67">
        <v>40</v>
      </c>
      <c r="T59" s="67">
        <v>40</v>
      </c>
      <c r="U59" s="67">
        <v>20</v>
      </c>
      <c r="V59" s="67">
        <v>0</v>
      </c>
      <c r="W59" s="67">
        <v>4</v>
      </c>
      <c r="X59" s="67">
        <v>300</v>
      </c>
      <c r="Y59" s="67"/>
      <c r="Z59" s="67"/>
      <c r="AA59" s="67"/>
      <c r="AB59" s="67"/>
      <c r="AC59" s="67"/>
      <c r="AD59" s="67"/>
      <c r="AE59" s="67"/>
      <c r="AF59" s="67"/>
      <c r="AG59" s="67">
        <v>55</v>
      </c>
      <c r="AH59" s="119"/>
      <c r="AI59" s="119"/>
      <c r="AJ59" s="51"/>
    </row>
    <row r="60" spans="1:36" s="11" customFormat="1" ht="29.25" customHeight="1" hidden="1">
      <c r="A60" s="10" t="s">
        <v>22</v>
      </c>
      <c r="B60" s="65"/>
      <c r="C60" s="133">
        <f>SUM(E60:AG60)</f>
        <v>622.5</v>
      </c>
      <c r="D60" s="66" t="e">
        <f>C60/B60</f>
        <v>#DIV/0!</v>
      </c>
      <c r="E60" s="67">
        <v>7</v>
      </c>
      <c r="F60" s="67">
        <v>45</v>
      </c>
      <c r="G60" s="67">
        <v>71.5</v>
      </c>
      <c r="H60" s="67">
        <v>8</v>
      </c>
      <c r="I60" s="67">
        <v>13</v>
      </c>
      <c r="J60" s="67">
        <v>14</v>
      </c>
      <c r="K60" s="67">
        <v>38</v>
      </c>
      <c r="L60" s="67">
        <v>163</v>
      </c>
      <c r="M60" s="67">
        <v>4</v>
      </c>
      <c r="N60" s="67"/>
      <c r="O60" s="67">
        <v>7</v>
      </c>
      <c r="P60" s="67">
        <v>52</v>
      </c>
      <c r="Q60" s="67"/>
      <c r="R60" s="67">
        <v>24</v>
      </c>
      <c r="S60" s="67">
        <v>30</v>
      </c>
      <c r="T60" s="67">
        <v>36</v>
      </c>
      <c r="U60" s="67">
        <v>20</v>
      </c>
      <c r="V60" s="67">
        <v>6</v>
      </c>
      <c r="W60" s="67">
        <v>1</v>
      </c>
      <c r="X60" s="67">
        <v>76</v>
      </c>
      <c r="Y60" s="67"/>
      <c r="Z60" s="67"/>
      <c r="AA60" s="67"/>
      <c r="AB60" s="67"/>
      <c r="AC60" s="67"/>
      <c r="AD60" s="67"/>
      <c r="AE60" s="67"/>
      <c r="AF60" s="67"/>
      <c r="AG60" s="67">
        <v>7</v>
      </c>
      <c r="AH60" s="119"/>
      <c r="AI60" s="119"/>
      <c r="AJ60" s="51"/>
    </row>
    <row r="61" spans="1:36" s="11" customFormat="1" ht="29.25" customHeight="1" hidden="1">
      <c r="A61" s="7" t="s">
        <v>1</v>
      </c>
      <c r="B61" s="73"/>
      <c r="C61" s="137">
        <f>C60/C59</f>
        <v>0.42520491803278687</v>
      </c>
      <c r="D61" s="66"/>
      <c r="E61" s="76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121"/>
      <c r="AI61" s="121"/>
      <c r="AJ61" s="52"/>
    </row>
    <row r="62" spans="1:36" s="11" customFormat="1" ht="29.25" customHeight="1" hidden="1">
      <c r="A62" s="7" t="s">
        <v>20</v>
      </c>
      <c r="B62" s="65"/>
      <c r="C62" s="133">
        <f>SUM(E62:AG62)</f>
        <v>1155</v>
      </c>
      <c r="D62" s="66"/>
      <c r="E62" s="67">
        <v>180</v>
      </c>
      <c r="F62" s="67"/>
      <c r="G62" s="67">
        <v>720</v>
      </c>
      <c r="H62" s="67"/>
      <c r="I62" s="67"/>
      <c r="J62" s="67"/>
      <c r="K62" s="67"/>
      <c r="L62" s="67">
        <v>125</v>
      </c>
      <c r="M62" s="67"/>
      <c r="N62" s="67"/>
      <c r="O62" s="67"/>
      <c r="P62" s="67"/>
      <c r="Q62" s="67"/>
      <c r="R62" s="67"/>
      <c r="S62" s="67"/>
      <c r="T62" s="67"/>
      <c r="U62" s="67">
        <v>130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119"/>
      <c r="AI62" s="119"/>
      <c r="AJ62" s="51"/>
    </row>
    <row r="63" spans="1:36" s="11" customFormat="1" ht="29.25" customHeight="1" hidden="1" outlineLevel="1">
      <c r="A63" s="12" t="s">
        <v>33</v>
      </c>
      <c r="B63" s="65"/>
      <c r="C63" s="133">
        <f>SUM(E63:AG63)</f>
        <v>0</v>
      </c>
      <c r="D63" s="66" t="e">
        <f>C63/B63</f>
        <v>#DIV/0!</v>
      </c>
      <c r="E63" s="75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119"/>
      <c r="AI63" s="119"/>
      <c r="AJ63" s="52"/>
    </row>
    <row r="64" spans="1:36" s="11" customFormat="1" ht="29.25" customHeight="1" hidden="1" outlineLevel="1">
      <c r="A64" s="12" t="s">
        <v>34</v>
      </c>
      <c r="B64" s="65"/>
      <c r="C64" s="133">
        <f>SUM(E64:AG64)</f>
        <v>0</v>
      </c>
      <c r="D64" s="66" t="e">
        <f>C64/B64</f>
        <v>#DIV/0!</v>
      </c>
      <c r="E64" s="75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119"/>
      <c r="AI64" s="119"/>
      <c r="AJ64" s="52"/>
    </row>
    <row r="65" spans="1:36" s="11" customFormat="1" ht="29.25" customHeight="1" hidden="1">
      <c r="A65" s="7" t="s">
        <v>23</v>
      </c>
      <c r="B65" s="65"/>
      <c r="C65" s="133">
        <f>SUM(E65:AG65)</f>
        <v>2053</v>
      </c>
      <c r="D65" s="66" t="e">
        <f>C65/B65</f>
        <v>#DIV/0!</v>
      </c>
      <c r="E65" s="77"/>
      <c r="F65" s="78">
        <v>71</v>
      </c>
      <c r="G65" s="78">
        <v>132</v>
      </c>
      <c r="H65" s="78"/>
      <c r="I65" s="78">
        <v>26</v>
      </c>
      <c r="J65" s="78"/>
      <c r="K65" s="78"/>
      <c r="L65" s="78">
        <v>200</v>
      </c>
      <c r="M65" s="78"/>
      <c r="N65" s="78">
        <v>20</v>
      </c>
      <c r="O65" s="78"/>
      <c r="P65" s="78"/>
      <c r="Q65" s="78">
        <v>150</v>
      </c>
      <c r="R65" s="78"/>
      <c r="S65" s="78"/>
      <c r="T65" s="78"/>
      <c r="U65" s="78"/>
      <c r="V65" s="78"/>
      <c r="W65" s="78">
        <v>129</v>
      </c>
      <c r="X65" s="78">
        <v>1325</v>
      </c>
      <c r="Y65" s="78"/>
      <c r="Z65" s="78"/>
      <c r="AA65" s="78"/>
      <c r="AB65" s="78"/>
      <c r="AC65" s="78"/>
      <c r="AD65" s="78"/>
      <c r="AE65" s="78"/>
      <c r="AF65" s="78"/>
      <c r="AG65" s="78"/>
      <c r="AH65" s="122"/>
      <c r="AI65" s="122"/>
      <c r="AJ65" s="52"/>
    </row>
    <row r="66" spans="1:36" s="11" customFormat="1" ht="29.25" customHeight="1" hidden="1">
      <c r="A66" s="7" t="s">
        <v>24</v>
      </c>
      <c r="B66" s="65"/>
      <c r="C66" s="133">
        <f aca="true" t="shared" si="18" ref="C66:C128">SUM(E66:AG66)</f>
        <v>6451</v>
      </c>
      <c r="D66" s="66" t="e">
        <f>C66/B66</f>
        <v>#DIV/0!</v>
      </c>
      <c r="E66" s="77"/>
      <c r="F66" s="78">
        <v>165</v>
      </c>
      <c r="G66" s="78">
        <v>514</v>
      </c>
      <c r="H66" s="78">
        <v>1155</v>
      </c>
      <c r="I66" s="78">
        <v>80</v>
      </c>
      <c r="J66" s="78">
        <v>210</v>
      </c>
      <c r="K66" s="78"/>
      <c r="L66" s="78">
        <v>296</v>
      </c>
      <c r="M66" s="78">
        <v>140</v>
      </c>
      <c r="N66" s="78">
        <v>283</v>
      </c>
      <c r="O66" s="78">
        <v>40</v>
      </c>
      <c r="P66" s="78">
        <v>265</v>
      </c>
      <c r="Q66" s="78">
        <v>390</v>
      </c>
      <c r="R66" s="78"/>
      <c r="S66" s="78"/>
      <c r="T66" s="78">
        <v>1036</v>
      </c>
      <c r="U66" s="78"/>
      <c r="V66" s="78"/>
      <c r="W66" s="78">
        <v>727</v>
      </c>
      <c r="X66" s="78">
        <v>741</v>
      </c>
      <c r="Y66" s="78"/>
      <c r="Z66" s="78"/>
      <c r="AA66" s="78"/>
      <c r="AB66" s="78"/>
      <c r="AC66" s="78"/>
      <c r="AD66" s="78"/>
      <c r="AE66" s="78"/>
      <c r="AF66" s="78"/>
      <c r="AG66" s="78">
        <v>409</v>
      </c>
      <c r="AH66" s="122"/>
      <c r="AI66" s="122"/>
      <c r="AJ66" s="52"/>
    </row>
    <row r="67" spans="1:36" s="11" customFormat="1" ht="29.25" customHeight="1" hidden="1">
      <c r="A67" s="7" t="s">
        <v>25</v>
      </c>
      <c r="B67" s="65"/>
      <c r="C67" s="133">
        <f t="shared" si="18"/>
        <v>19603</v>
      </c>
      <c r="D67" s="66" t="e">
        <f>C67/B67</f>
        <v>#DIV/0!</v>
      </c>
      <c r="E67" s="77"/>
      <c r="F67" s="78">
        <v>620</v>
      </c>
      <c r="G67" s="78">
        <v>1522</v>
      </c>
      <c r="H67" s="78">
        <v>1072</v>
      </c>
      <c r="I67" s="78">
        <v>1294</v>
      </c>
      <c r="J67" s="78">
        <v>1188</v>
      </c>
      <c r="K67" s="78">
        <v>184</v>
      </c>
      <c r="L67" s="78">
        <v>2334</v>
      </c>
      <c r="M67" s="78">
        <v>62</v>
      </c>
      <c r="N67" s="78">
        <v>668</v>
      </c>
      <c r="O67" s="78">
        <v>123</v>
      </c>
      <c r="P67" s="78">
        <v>1282</v>
      </c>
      <c r="Q67" s="78">
        <v>1865</v>
      </c>
      <c r="R67" s="78">
        <v>150</v>
      </c>
      <c r="S67" s="78">
        <v>806</v>
      </c>
      <c r="T67" s="78">
        <v>1093</v>
      </c>
      <c r="U67" s="78">
        <v>120</v>
      </c>
      <c r="V67" s="78">
        <v>110</v>
      </c>
      <c r="W67" s="78">
        <v>975</v>
      </c>
      <c r="X67" s="78">
        <v>3689</v>
      </c>
      <c r="Y67" s="78"/>
      <c r="Z67" s="78"/>
      <c r="AA67" s="78"/>
      <c r="AB67" s="78"/>
      <c r="AC67" s="78"/>
      <c r="AD67" s="78"/>
      <c r="AE67" s="78"/>
      <c r="AF67" s="78"/>
      <c r="AG67" s="78">
        <v>446</v>
      </c>
      <c r="AH67" s="122"/>
      <c r="AI67" s="122"/>
      <c r="AJ67" s="52"/>
    </row>
    <row r="68" spans="1:36" s="11" customFormat="1" ht="29.25" customHeight="1" hidden="1">
      <c r="A68" s="7" t="s">
        <v>125</v>
      </c>
      <c r="B68" s="65"/>
      <c r="C68" s="133">
        <f t="shared" si="18"/>
        <v>5833</v>
      </c>
      <c r="D68" s="66"/>
      <c r="E68" s="77"/>
      <c r="F68" s="78">
        <v>350</v>
      </c>
      <c r="G68" s="78">
        <v>312</v>
      </c>
      <c r="H68" s="78">
        <v>877</v>
      </c>
      <c r="I68" s="78">
        <v>416</v>
      </c>
      <c r="J68" s="78">
        <v>175</v>
      </c>
      <c r="K68" s="78">
        <v>325</v>
      </c>
      <c r="L68" s="78">
        <v>150</v>
      </c>
      <c r="M68" s="78">
        <v>57</v>
      </c>
      <c r="N68" s="78">
        <v>105</v>
      </c>
      <c r="O68" s="78">
        <v>375</v>
      </c>
      <c r="P68" s="78">
        <v>136</v>
      </c>
      <c r="Q68" s="78">
        <v>391</v>
      </c>
      <c r="R68" s="78">
        <v>350</v>
      </c>
      <c r="S68" s="78">
        <v>201</v>
      </c>
      <c r="T68" s="78">
        <v>129</v>
      </c>
      <c r="U68" s="78"/>
      <c r="V68" s="78">
        <v>10</v>
      </c>
      <c r="W68" s="78">
        <v>584</v>
      </c>
      <c r="X68" s="78">
        <v>637</v>
      </c>
      <c r="Y68" s="78"/>
      <c r="Z68" s="78"/>
      <c r="AA68" s="78"/>
      <c r="AB68" s="78"/>
      <c r="AC68" s="78"/>
      <c r="AD68" s="78"/>
      <c r="AE68" s="78"/>
      <c r="AF68" s="78"/>
      <c r="AG68" s="78">
        <v>253</v>
      </c>
      <c r="AH68" s="122"/>
      <c r="AI68" s="122"/>
      <c r="AJ68" s="52"/>
    </row>
    <row r="69" spans="1:36" s="11" customFormat="1" ht="22.5" customHeight="1" hidden="1">
      <c r="A69" s="7" t="s">
        <v>130</v>
      </c>
      <c r="B69" s="65"/>
      <c r="C69" s="133">
        <f t="shared" si="18"/>
        <v>4567</v>
      </c>
      <c r="D69" s="66"/>
      <c r="E69" s="77"/>
      <c r="F69" s="78">
        <v>350</v>
      </c>
      <c r="G69" s="78">
        <v>13</v>
      </c>
      <c r="H69" s="78">
        <v>777</v>
      </c>
      <c r="I69" s="78">
        <v>416</v>
      </c>
      <c r="J69" s="78">
        <v>175</v>
      </c>
      <c r="K69" s="78">
        <v>325</v>
      </c>
      <c r="L69" s="78">
        <v>150</v>
      </c>
      <c r="M69" s="77"/>
      <c r="N69" s="78">
        <v>105</v>
      </c>
      <c r="O69" s="78">
        <v>353</v>
      </c>
      <c r="P69" s="78">
        <v>136</v>
      </c>
      <c r="Q69" s="78">
        <v>391</v>
      </c>
      <c r="R69" s="78">
        <v>350</v>
      </c>
      <c r="S69" s="78">
        <v>150</v>
      </c>
      <c r="T69" s="78">
        <v>129</v>
      </c>
      <c r="U69" s="78"/>
      <c r="V69" s="78"/>
      <c r="W69" s="77"/>
      <c r="X69" s="78">
        <v>637</v>
      </c>
      <c r="Y69" s="78"/>
      <c r="Z69" s="78"/>
      <c r="AA69" s="78"/>
      <c r="AB69" s="78"/>
      <c r="AC69" s="78"/>
      <c r="AD69" s="78"/>
      <c r="AE69" s="78"/>
      <c r="AF69" s="78"/>
      <c r="AG69" s="78">
        <v>110</v>
      </c>
      <c r="AH69" s="122"/>
      <c r="AI69" s="122"/>
      <c r="AJ69" s="52"/>
    </row>
    <row r="70" spans="1:36" s="11" customFormat="1" ht="25.5" customHeight="1" hidden="1">
      <c r="A70" s="7" t="s">
        <v>92</v>
      </c>
      <c r="B70" s="65"/>
      <c r="C70" s="133">
        <f t="shared" si="18"/>
        <v>67</v>
      </c>
      <c r="D70" s="66"/>
      <c r="E70" s="77"/>
      <c r="F70" s="78"/>
      <c r="G70" s="77"/>
      <c r="H70" s="78"/>
      <c r="I70" s="77"/>
      <c r="J70" s="78"/>
      <c r="K70" s="78"/>
      <c r="L70" s="78"/>
      <c r="M70" s="77"/>
      <c r="N70" s="78"/>
      <c r="O70" s="78"/>
      <c r="P70" s="77"/>
      <c r="Q70" s="78"/>
      <c r="R70" s="78"/>
      <c r="S70" s="78">
        <v>67</v>
      </c>
      <c r="T70" s="78"/>
      <c r="U70" s="78"/>
      <c r="V70" s="78"/>
      <c r="W70" s="77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122"/>
      <c r="AI70" s="122"/>
      <c r="AJ70" s="52"/>
    </row>
    <row r="71" spans="1:36" s="11" customFormat="1" ht="27" customHeight="1" hidden="1">
      <c r="A71" s="7" t="s">
        <v>28</v>
      </c>
      <c r="B71" s="65"/>
      <c r="C71" s="133">
        <f t="shared" si="18"/>
        <v>70</v>
      </c>
      <c r="D71" s="66" t="e">
        <f>C71/B71</f>
        <v>#DIV/0!</v>
      </c>
      <c r="E71" s="77"/>
      <c r="F71" s="78"/>
      <c r="G71" s="77"/>
      <c r="H71" s="78">
        <v>8</v>
      </c>
      <c r="I71" s="77"/>
      <c r="J71" s="78">
        <v>2</v>
      </c>
      <c r="K71" s="78"/>
      <c r="L71" s="78">
        <v>34</v>
      </c>
      <c r="M71" s="77"/>
      <c r="N71" s="78"/>
      <c r="O71" s="78">
        <v>8</v>
      </c>
      <c r="P71" s="78">
        <v>16</v>
      </c>
      <c r="Q71" s="78"/>
      <c r="R71" s="78">
        <v>2</v>
      </c>
      <c r="S71" s="78"/>
      <c r="T71" s="78"/>
      <c r="U71" s="78"/>
      <c r="V71" s="78"/>
      <c r="W71" s="77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122"/>
      <c r="AI71" s="122"/>
      <c r="AJ71" s="52"/>
    </row>
    <row r="72" spans="1:36" s="11" customFormat="1" ht="29.25" customHeight="1" hidden="1">
      <c r="A72" s="7" t="s">
        <v>26</v>
      </c>
      <c r="B72" s="65"/>
      <c r="C72" s="133">
        <f t="shared" si="18"/>
        <v>116</v>
      </c>
      <c r="D72" s="66" t="e">
        <f>C72/B72</f>
        <v>#DIV/0!</v>
      </c>
      <c r="E72" s="77"/>
      <c r="F72" s="78"/>
      <c r="G72" s="77"/>
      <c r="H72" s="78">
        <v>24</v>
      </c>
      <c r="I72" s="77"/>
      <c r="J72" s="78"/>
      <c r="K72" s="78"/>
      <c r="L72" s="78"/>
      <c r="M72" s="77"/>
      <c r="N72" s="78">
        <v>6</v>
      </c>
      <c r="O72" s="78"/>
      <c r="P72" s="78">
        <v>4</v>
      </c>
      <c r="Q72" s="78"/>
      <c r="R72" s="78">
        <v>20</v>
      </c>
      <c r="S72" s="78">
        <v>10</v>
      </c>
      <c r="T72" s="78"/>
      <c r="U72" s="78"/>
      <c r="V72" s="78"/>
      <c r="W72" s="78">
        <v>52</v>
      </c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122"/>
      <c r="AI72" s="122"/>
      <c r="AJ72" s="52"/>
    </row>
    <row r="73" spans="1:35" ht="26.25" customHeight="1" hidden="1">
      <c r="A73" s="9" t="s">
        <v>31</v>
      </c>
      <c r="B73" s="65"/>
      <c r="C73" s="133">
        <f t="shared" si="18"/>
        <v>20</v>
      </c>
      <c r="D73" s="66" t="e">
        <f>C73/B73</f>
        <v>#DIV/0!</v>
      </c>
      <c r="E73" s="77"/>
      <c r="F73" s="78"/>
      <c r="G73" s="77"/>
      <c r="H73" s="77"/>
      <c r="I73" s="77"/>
      <c r="J73" s="78"/>
      <c r="K73" s="78"/>
      <c r="L73" s="78"/>
      <c r="M73" s="77"/>
      <c r="N73" s="78"/>
      <c r="O73" s="78"/>
      <c r="P73" s="77"/>
      <c r="Q73" s="78"/>
      <c r="R73" s="78">
        <v>20</v>
      </c>
      <c r="S73" s="78"/>
      <c r="T73" s="77"/>
      <c r="U73" s="78"/>
      <c r="V73" s="78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123"/>
      <c r="AI73" s="123"/>
    </row>
    <row r="74" spans="1:35" ht="33" customHeight="1" hidden="1">
      <c r="A74" s="10" t="s">
        <v>32</v>
      </c>
      <c r="B74" s="65"/>
      <c r="C74" s="133">
        <f t="shared" si="18"/>
        <v>112</v>
      </c>
      <c r="D74" s="66" t="e">
        <f>C74/B74</f>
        <v>#DIV/0!</v>
      </c>
      <c r="E74" s="77"/>
      <c r="F74" s="78"/>
      <c r="G74" s="77"/>
      <c r="H74" s="78">
        <v>26</v>
      </c>
      <c r="I74" s="77"/>
      <c r="J74" s="78"/>
      <c r="K74" s="78"/>
      <c r="L74" s="78"/>
      <c r="M74" s="77"/>
      <c r="N74" s="78">
        <v>6</v>
      </c>
      <c r="O74" s="78"/>
      <c r="P74" s="78">
        <v>4</v>
      </c>
      <c r="Q74" s="78"/>
      <c r="R74" s="78">
        <v>20</v>
      </c>
      <c r="S74" s="78">
        <v>10</v>
      </c>
      <c r="T74" s="77"/>
      <c r="U74" s="78"/>
      <c r="V74" s="78"/>
      <c r="W74" s="78">
        <v>46</v>
      </c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123"/>
      <c r="AI74" s="123"/>
    </row>
    <row r="75" spans="1:35" ht="31.5" customHeight="1" hidden="1">
      <c r="A75" s="15" t="s">
        <v>1</v>
      </c>
      <c r="B75" s="73"/>
      <c r="C75" s="133">
        <f t="shared" si="18"/>
        <v>0</v>
      </c>
      <c r="D75" s="66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121"/>
      <c r="AI75" s="121"/>
    </row>
    <row r="76" spans="1:35" ht="8.25" customHeight="1" hidden="1">
      <c r="A76" s="15"/>
      <c r="B76" s="79"/>
      <c r="C76" s="133">
        <f t="shared" si="18"/>
        <v>0</v>
      </c>
      <c r="D76" s="66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121"/>
      <c r="AI76" s="121"/>
    </row>
    <row r="77" spans="1:35" s="28" customFormat="1" ht="29.25" customHeight="1" hidden="1">
      <c r="A77" s="9" t="s">
        <v>47</v>
      </c>
      <c r="B77" s="65"/>
      <c r="C77" s="133">
        <f t="shared" si="18"/>
        <v>0</v>
      </c>
      <c r="D77" s="66" t="e">
        <f>C77/B77</f>
        <v>#DIV/0!</v>
      </c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124"/>
      <c r="AI77" s="124"/>
    </row>
    <row r="78" spans="1:35" s="28" customFormat="1" ht="24.75" customHeight="1" hidden="1">
      <c r="A78" s="9" t="s">
        <v>76</v>
      </c>
      <c r="B78" s="65"/>
      <c r="C78" s="133">
        <f t="shared" si="18"/>
        <v>0</v>
      </c>
      <c r="D78" s="66" t="e">
        <f aca="true" t="shared" si="19" ref="D78:D140">C78/B78</f>
        <v>#DIV/0!</v>
      </c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124"/>
      <c r="AI78" s="124"/>
    </row>
    <row r="79" spans="1:35" s="28" customFormat="1" ht="22.5" customHeight="1" hidden="1">
      <c r="A79" s="9" t="s">
        <v>74</v>
      </c>
      <c r="B79" s="65"/>
      <c r="C79" s="133">
        <f t="shared" si="18"/>
        <v>0</v>
      </c>
      <c r="D79" s="66" t="e">
        <f t="shared" si="19"/>
        <v>#DIV/0!</v>
      </c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124"/>
      <c r="AI79" s="124"/>
    </row>
    <row r="80" spans="1:35" s="28" customFormat="1" ht="45" customHeight="1" hidden="1">
      <c r="A80" s="9" t="s">
        <v>77</v>
      </c>
      <c r="B80" s="65"/>
      <c r="C80" s="133">
        <f t="shared" si="18"/>
        <v>0</v>
      </c>
      <c r="D80" s="66" t="e">
        <f t="shared" si="19"/>
        <v>#DIV/0!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124"/>
      <c r="AI80" s="124"/>
    </row>
    <row r="81" spans="1:35" s="28" customFormat="1" ht="22.5" customHeight="1" hidden="1">
      <c r="A81" s="9" t="s">
        <v>78</v>
      </c>
      <c r="B81" s="65"/>
      <c r="C81" s="133">
        <f t="shared" si="18"/>
        <v>0</v>
      </c>
      <c r="D81" s="66" t="e">
        <f t="shared" si="19"/>
        <v>#DIV/0!</v>
      </c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124"/>
      <c r="AI81" s="124"/>
    </row>
    <row r="82" spans="1:35" s="28" customFormat="1" ht="28.5" customHeight="1" hidden="1">
      <c r="A82" s="9" t="s">
        <v>73</v>
      </c>
      <c r="B82" s="65"/>
      <c r="C82" s="133">
        <f t="shared" si="18"/>
        <v>0</v>
      </c>
      <c r="D82" s="66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124"/>
      <c r="AI82" s="124"/>
    </row>
    <row r="83" spans="1:35" s="28" customFormat="1" ht="43.5" customHeight="1" hidden="1">
      <c r="A83" s="10" t="s">
        <v>48</v>
      </c>
      <c r="B83" s="65"/>
      <c r="C83" s="133">
        <f t="shared" si="18"/>
        <v>0</v>
      </c>
      <c r="D83" s="66" t="e">
        <f t="shared" si="19"/>
        <v>#DIV/0!</v>
      </c>
      <c r="E83" s="80"/>
      <c r="F83" s="80"/>
      <c r="G83" s="81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124"/>
      <c r="AI83" s="124"/>
    </row>
    <row r="84" spans="1:35" s="28" customFormat="1" ht="22.5" customHeight="1" hidden="1">
      <c r="A84" s="15" t="s">
        <v>104</v>
      </c>
      <c r="B84" s="73"/>
      <c r="C84" s="133">
        <f t="shared" si="18"/>
        <v>0</v>
      </c>
      <c r="D84" s="66" t="e">
        <f t="shared" si="19"/>
        <v>#DIV/0!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125"/>
      <c r="AI84" s="125"/>
    </row>
    <row r="85" spans="1:35" s="28" customFormat="1" ht="24" customHeight="1" hidden="1">
      <c r="A85" s="9" t="s">
        <v>49</v>
      </c>
      <c r="B85" s="68"/>
      <c r="C85" s="133">
        <f t="shared" si="18"/>
        <v>0</v>
      </c>
      <c r="D85" s="66" t="e">
        <f t="shared" si="19"/>
        <v>#DIV/0!</v>
      </c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124"/>
      <c r="AI85" s="124"/>
    </row>
    <row r="86" spans="1:35" s="28" customFormat="1" ht="22.5" customHeight="1" hidden="1">
      <c r="A86" s="9" t="s">
        <v>50</v>
      </c>
      <c r="B86" s="68"/>
      <c r="C86" s="133">
        <f t="shared" si="18"/>
        <v>0</v>
      </c>
      <c r="D86" s="66" t="e">
        <f t="shared" si="19"/>
        <v>#DIV/0!</v>
      </c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124"/>
      <c r="AI86" s="124"/>
    </row>
    <row r="87" spans="1:35" s="28" customFormat="1" ht="22.5" customHeight="1" hidden="1">
      <c r="A87" s="9" t="s">
        <v>51</v>
      </c>
      <c r="B87" s="68"/>
      <c r="C87" s="133">
        <f t="shared" si="18"/>
        <v>0</v>
      </c>
      <c r="D87" s="66" t="e">
        <f t="shared" si="19"/>
        <v>#DIV/0!</v>
      </c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124"/>
      <c r="AI87" s="124"/>
    </row>
    <row r="88" spans="1:35" s="48" customFormat="1" ht="22.5" customHeight="1" hidden="1">
      <c r="A88" s="15" t="s">
        <v>75</v>
      </c>
      <c r="B88" s="71"/>
      <c r="C88" s="133">
        <f t="shared" si="18"/>
        <v>0</v>
      </c>
      <c r="D88" s="66" t="e">
        <f t="shared" si="19"/>
        <v>#DIV/0!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124"/>
      <c r="AI88" s="124"/>
    </row>
    <row r="89" spans="1:35" s="28" customFormat="1" ht="26.25" customHeight="1" hidden="1">
      <c r="A89" s="10" t="s">
        <v>52</v>
      </c>
      <c r="B89" s="65"/>
      <c r="C89" s="133">
        <f t="shared" si="18"/>
        <v>0</v>
      </c>
      <c r="D89" s="66" t="e">
        <f t="shared" si="19"/>
        <v>#DIV/0!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22"/>
      <c r="AI89" s="122"/>
    </row>
    <row r="90" spans="1:35" s="28" customFormat="1" ht="24.75" customHeight="1" hidden="1">
      <c r="A90" s="15" t="s">
        <v>104</v>
      </c>
      <c r="B90" s="73"/>
      <c r="C90" s="133">
        <f t="shared" si="18"/>
        <v>0</v>
      </c>
      <c r="D90" s="66" t="e">
        <f t="shared" si="19"/>
        <v>#DIV/0!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121"/>
      <c r="AI90" s="121"/>
    </row>
    <row r="91" spans="1:35" s="28" customFormat="1" ht="22.5" customHeight="1" hidden="1">
      <c r="A91" s="9" t="s">
        <v>49</v>
      </c>
      <c r="B91" s="68"/>
      <c r="C91" s="133">
        <f t="shared" si="18"/>
        <v>0</v>
      </c>
      <c r="D91" s="70" t="e">
        <f t="shared" si="19"/>
        <v>#DIV/0!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122"/>
      <c r="AI91" s="122"/>
    </row>
    <row r="92" spans="1:35" s="28" customFormat="1" ht="22.5" customHeight="1" hidden="1">
      <c r="A92" s="9" t="s">
        <v>50</v>
      </c>
      <c r="B92" s="68"/>
      <c r="C92" s="133">
        <f t="shared" si="18"/>
        <v>0</v>
      </c>
      <c r="D92" s="70" t="e">
        <f t="shared" si="19"/>
        <v>#DIV/0!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22"/>
      <c r="AI92" s="122"/>
    </row>
    <row r="93" spans="1:35" s="28" customFormat="1" ht="25.5" customHeight="1" hidden="1">
      <c r="A93" s="9" t="s">
        <v>51</v>
      </c>
      <c r="B93" s="68"/>
      <c r="C93" s="133">
        <f t="shared" si="18"/>
        <v>0</v>
      </c>
      <c r="D93" s="66" t="e">
        <f t="shared" si="19"/>
        <v>#DIV/0!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122"/>
      <c r="AI93" s="122"/>
    </row>
    <row r="94" spans="1:35" s="28" customFormat="1" ht="28.5" customHeight="1" hidden="1">
      <c r="A94" s="10" t="s">
        <v>53</v>
      </c>
      <c r="B94" s="65"/>
      <c r="C94" s="133">
        <f t="shared" si="18"/>
        <v>0</v>
      </c>
      <c r="D94" s="66" t="e">
        <f t="shared" si="19"/>
        <v>#DIV/0!</v>
      </c>
      <c r="E94" s="78"/>
      <c r="F94" s="78"/>
      <c r="G94" s="83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122"/>
      <c r="AI94" s="122"/>
    </row>
    <row r="95" spans="1:35" s="28" customFormat="1" ht="27" customHeight="1" hidden="1">
      <c r="A95" s="9" t="s">
        <v>49</v>
      </c>
      <c r="B95" s="68"/>
      <c r="C95" s="133">
        <f t="shared" si="18"/>
        <v>0</v>
      </c>
      <c r="D95" s="66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22"/>
      <c r="AI95" s="122"/>
    </row>
    <row r="96" spans="1:35" s="28" customFormat="1" ht="27" customHeight="1" hidden="1">
      <c r="A96" s="9" t="s">
        <v>50</v>
      </c>
      <c r="B96" s="68"/>
      <c r="C96" s="133">
        <f t="shared" si="18"/>
        <v>0</v>
      </c>
      <c r="D96" s="66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122"/>
      <c r="AI96" s="122"/>
    </row>
    <row r="97" spans="1:35" s="28" customFormat="1" ht="27" customHeight="1" hidden="1">
      <c r="A97" s="9" t="s">
        <v>51</v>
      </c>
      <c r="B97" s="68"/>
      <c r="C97" s="133">
        <f t="shared" si="18"/>
        <v>0</v>
      </c>
      <c r="D97" s="66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122"/>
      <c r="AI97" s="122"/>
    </row>
    <row r="98" spans="1:35" s="28" customFormat="1" ht="27" customHeight="1" hidden="1">
      <c r="A98" s="10" t="s">
        <v>60</v>
      </c>
      <c r="B98" s="84"/>
      <c r="C98" s="133" t="e">
        <f t="shared" si="18"/>
        <v>#DIV/0!</v>
      </c>
      <c r="D98" s="84" t="e">
        <f aca="true" t="shared" si="20" ref="D98:AG98">D94/D89*10</f>
        <v>#DIV/0!</v>
      </c>
      <c r="E98" s="85" t="e">
        <f t="shared" si="20"/>
        <v>#DIV/0!</v>
      </c>
      <c r="F98" s="85" t="e">
        <f t="shared" si="20"/>
        <v>#DIV/0!</v>
      </c>
      <c r="G98" s="85" t="e">
        <f t="shared" si="20"/>
        <v>#DIV/0!</v>
      </c>
      <c r="H98" s="85" t="e">
        <f t="shared" si="20"/>
        <v>#DIV/0!</v>
      </c>
      <c r="I98" s="85" t="e">
        <f t="shared" si="20"/>
        <v>#DIV/0!</v>
      </c>
      <c r="J98" s="85" t="e">
        <f t="shared" si="20"/>
        <v>#DIV/0!</v>
      </c>
      <c r="K98" s="85" t="e">
        <f t="shared" si="20"/>
        <v>#DIV/0!</v>
      </c>
      <c r="L98" s="85" t="e">
        <f t="shared" si="20"/>
        <v>#DIV/0!</v>
      </c>
      <c r="M98" s="85" t="e">
        <f t="shared" si="20"/>
        <v>#DIV/0!</v>
      </c>
      <c r="N98" s="85" t="e">
        <f t="shared" si="20"/>
        <v>#DIV/0!</v>
      </c>
      <c r="O98" s="85" t="e">
        <f t="shared" si="20"/>
        <v>#DIV/0!</v>
      </c>
      <c r="P98" s="85" t="e">
        <f t="shared" si="20"/>
        <v>#DIV/0!</v>
      </c>
      <c r="Q98" s="85" t="e">
        <f t="shared" si="20"/>
        <v>#DIV/0!</v>
      </c>
      <c r="R98" s="85" t="e">
        <f t="shared" si="20"/>
        <v>#DIV/0!</v>
      </c>
      <c r="S98" s="85" t="e">
        <f t="shared" si="20"/>
        <v>#DIV/0!</v>
      </c>
      <c r="T98" s="85" t="e">
        <f t="shared" si="20"/>
        <v>#DIV/0!</v>
      </c>
      <c r="U98" s="85" t="e">
        <f t="shared" si="20"/>
        <v>#DIV/0!</v>
      </c>
      <c r="V98" s="85" t="e">
        <f t="shared" si="20"/>
        <v>#DIV/0!</v>
      </c>
      <c r="W98" s="85" t="e">
        <f t="shared" si="20"/>
        <v>#DIV/0!</v>
      </c>
      <c r="X98" s="85" t="e">
        <f t="shared" si="20"/>
        <v>#DIV/0!</v>
      </c>
      <c r="Y98" s="85"/>
      <c r="Z98" s="85"/>
      <c r="AA98" s="85"/>
      <c r="AB98" s="85"/>
      <c r="AC98" s="85"/>
      <c r="AD98" s="85"/>
      <c r="AE98" s="85"/>
      <c r="AF98" s="85"/>
      <c r="AG98" s="85" t="e">
        <f t="shared" si="20"/>
        <v>#DIV/0!</v>
      </c>
      <c r="AH98" s="126"/>
      <c r="AI98" s="126"/>
    </row>
    <row r="99" spans="1:35" s="28" customFormat="1" ht="27" customHeight="1" hidden="1">
      <c r="A99" s="9" t="s">
        <v>56</v>
      </c>
      <c r="B99" s="85"/>
      <c r="C99" s="133">
        <f t="shared" si="18"/>
        <v>0</v>
      </c>
      <c r="D99" s="70" t="e">
        <f t="shared" si="19"/>
        <v>#DIV/0!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126"/>
      <c r="AI99" s="126"/>
    </row>
    <row r="100" spans="1:35" s="28" customFormat="1" ht="27" customHeight="1" hidden="1">
      <c r="A100" s="9" t="s">
        <v>54</v>
      </c>
      <c r="B100" s="85"/>
      <c r="C100" s="133">
        <f t="shared" si="18"/>
        <v>0</v>
      </c>
      <c r="D100" s="70" t="e">
        <f t="shared" si="19"/>
        <v>#DIV/0!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126"/>
      <c r="AI100" s="126"/>
    </row>
    <row r="101" spans="1:35" s="28" customFormat="1" ht="27" customHeight="1" hidden="1">
      <c r="A101" s="9" t="s">
        <v>55</v>
      </c>
      <c r="B101" s="85"/>
      <c r="C101" s="133">
        <f t="shared" si="18"/>
        <v>0</v>
      </c>
      <c r="D101" s="66" t="e">
        <f t="shared" si="19"/>
        <v>#DIV/0!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126"/>
      <c r="AI101" s="126"/>
    </row>
    <row r="102" spans="1:35" s="28" customFormat="1" ht="27" customHeight="1" hidden="1">
      <c r="A102" s="47" t="s">
        <v>57</v>
      </c>
      <c r="B102" s="71"/>
      <c r="C102" s="133">
        <f t="shared" si="18"/>
        <v>0</v>
      </c>
      <c r="D102" s="66" t="e">
        <f t="shared" si="19"/>
        <v>#DIV/0!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124"/>
      <c r="AI102" s="124"/>
    </row>
    <row r="103" spans="1:35" s="28" customFormat="1" ht="27" customHeight="1" hidden="1">
      <c r="A103" s="10" t="s">
        <v>72</v>
      </c>
      <c r="B103" s="71"/>
      <c r="C103" s="133">
        <f t="shared" si="18"/>
        <v>0</v>
      </c>
      <c r="D103" s="66" t="e">
        <f t="shared" si="19"/>
        <v>#DIV/0!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124"/>
      <c r="AI103" s="124"/>
    </row>
    <row r="104" spans="1:35" s="28" customFormat="1" ht="27" customHeight="1" hidden="1">
      <c r="A104" s="10" t="s">
        <v>106</v>
      </c>
      <c r="B104" s="84"/>
      <c r="C104" s="133">
        <f t="shared" si="18"/>
        <v>0</v>
      </c>
      <c r="D104" s="84" t="e">
        <f>(D89-#REF!)/D103/3</f>
        <v>#DIV/0!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126"/>
      <c r="AI104" s="126"/>
    </row>
    <row r="105" spans="1:35" s="28" customFormat="1" ht="27" customHeight="1" hidden="1">
      <c r="A105" s="9" t="s">
        <v>122</v>
      </c>
      <c r="B105" s="86"/>
      <c r="C105" s="133">
        <f t="shared" si="18"/>
        <v>0</v>
      </c>
      <c r="D105" s="70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127"/>
      <c r="AI105" s="127"/>
    </row>
    <row r="106" spans="1:35" s="28" customFormat="1" ht="27" customHeight="1" hidden="1" outlineLevel="1">
      <c r="A106" s="9" t="s">
        <v>123</v>
      </c>
      <c r="B106" s="88"/>
      <c r="C106" s="133">
        <f t="shared" si="18"/>
        <v>0</v>
      </c>
      <c r="D106" s="66" t="e">
        <f t="shared" si="19"/>
        <v>#DIV/0!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124"/>
      <c r="AI106" s="124"/>
    </row>
    <row r="107" spans="1:35" s="28" customFormat="1" ht="27" customHeight="1" hidden="1" outlineLevel="1">
      <c r="A107" s="10" t="s">
        <v>61</v>
      </c>
      <c r="B107" s="65"/>
      <c r="C107" s="133">
        <f t="shared" si="18"/>
        <v>0</v>
      </c>
      <c r="D107" s="66" t="e">
        <f t="shared" si="19"/>
        <v>#DIV/0!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122"/>
      <c r="AI107" s="122"/>
    </row>
    <row r="108" spans="1:35" s="28" customFormat="1" ht="27" customHeight="1" hidden="1">
      <c r="A108" s="15" t="s">
        <v>1</v>
      </c>
      <c r="B108" s="73"/>
      <c r="C108" s="133">
        <f t="shared" si="18"/>
        <v>0</v>
      </c>
      <c r="D108" s="66" t="e">
        <f t="shared" si="19"/>
        <v>#DIV/0!</v>
      </c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121"/>
      <c r="AI108" s="121"/>
    </row>
    <row r="109" spans="1:35" s="28" customFormat="1" ht="27" customHeight="1" hidden="1">
      <c r="A109" s="15" t="s">
        <v>107</v>
      </c>
      <c r="B109" s="89"/>
      <c r="C109" s="133">
        <f t="shared" si="18"/>
        <v>0</v>
      </c>
      <c r="D109" s="89" t="e">
        <f>D106-D107</f>
        <v>#DIV/0!</v>
      </c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128"/>
      <c r="AI109" s="128"/>
    </row>
    <row r="110" spans="1:35" s="28" customFormat="1" ht="27" customHeight="1" hidden="1">
      <c r="A110" s="10" t="s">
        <v>62</v>
      </c>
      <c r="B110" s="65"/>
      <c r="C110" s="133">
        <f t="shared" si="18"/>
        <v>0</v>
      </c>
      <c r="D110" s="66" t="e">
        <f t="shared" si="19"/>
        <v>#DIV/0!</v>
      </c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129"/>
      <c r="AI110" s="129"/>
    </row>
    <row r="111" spans="1:35" s="28" customFormat="1" ht="27" customHeight="1" hidden="1">
      <c r="A111" s="10" t="s">
        <v>60</v>
      </c>
      <c r="B111" s="91"/>
      <c r="C111" s="133">
        <f t="shared" si="18"/>
        <v>0</v>
      </c>
      <c r="D111" s="66" t="e">
        <f t="shared" si="19"/>
        <v>#DIV/0!</v>
      </c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127"/>
      <c r="AI111" s="127"/>
    </row>
    <row r="112" spans="1:35" s="28" customFormat="1" ht="27" customHeight="1" hidden="1" outlineLevel="1">
      <c r="A112" s="9" t="s">
        <v>63</v>
      </c>
      <c r="B112" s="92"/>
      <c r="C112" s="133">
        <f t="shared" si="18"/>
        <v>0</v>
      </c>
      <c r="D112" s="66" t="e">
        <f t="shared" si="19"/>
        <v>#DIV/0!</v>
      </c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78"/>
      <c r="Y112" s="78"/>
      <c r="Z112" s="78"/>
      <c r="AA112" s="78"/>
      <c r="AB112" s="78"/>
      <c r="AC112" s="78"/>
      <c r="AD112" s="78"/>
      <c r="AE112" s="78"/>
      <c r="AF112" s="78"/>
      <c r="AG112" s="80"/>
      <c r="AH112" s="124"/>
      <c r="AI112" s="124"/>
    </row>
    <row r="113" spans="1:35" s="28" customFormat="1" ht="27" customHeight="1" hidden="1" outlineLevel="1">
      <c r="A113" s="10" t="s">
        <v>64</v>
      </c>
      <c r="B113" s="65"/>
      <c r="C113" s="133">
        <f t="shared" si="18"/>
        <v>0</v>
      </c>
      <c r="D113" s="66" t="e">
        <f t="shared" si="19"/>
        <v>#DIV/0!</v>
      </c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122"/>
      <c r="AI113" s="122"/>
    </row>
    <row r="114" spans="1:35" s="28" customFormat="1" ht="23.25" customHeight="1" hidden="1">
      <c r="A114" s="15" t="s">
        <v>1</v>
      </c>
      <c r="B114" s="73"/>
      <c r="C114" s="133">
        <f t="shared" si="18"/>
        <v>0</v>
      </c>
      <c r="D114" s="66" t="e">
        <f t="shared" si="19"/>
        <v>#DIV/0!</v>
      </c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121"/>
      <c r="AI114" s="121"/>
    </row>
    <row r="115" spans="1:35" s="28" customFormat="1" ht="27" customHeight="1" hidden="1">
      <c r="A115" s="10" t="s">
        <v>65</v>
      </c>
      <c r="B115" s="65"/>
      <c r="C115" s="133">
        <f t="shared" si="18"/>
        <v>0</v>
      </c>
      <c r="D115" s="66" t="e">
        <f t="shared" si="19"/>
        <v>#DIV/0!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83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122"/>
      <c r="AI115" s="122"/>
    </row>
    <row r="116" spans="1:35" s="28" customFormat="1" ht="28.5" customHeight="1" hidden="1">
      <c r="A116" s="10" t="s">
        <v>60</v>
      </c>
      <c r="B116" s="91"/>
      <c r="C116" s="133">
        <f t="shared" si="18"/>
        <v>0</v>
      </c>
      <c r="D116" s="66" t="e">
        <f t="shared" si="19"/>
        <v>#DIV/0!</v>
      </c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127"/>
      <c r="AI116" s="127"/>
    </row>
    <row r="117" spans="1:35" s="28" customFormat="1" ht="27" customHeight="1" hidden="1" outlineLevel="1">
      <c r="A117" s="9" t="s">
        <v>67</v>
      </c>
      <c r="B117" s="92"/>
      <c r="C117" s="133">
        <f t="shared" si="18"/>
        <v>0</v>
      </c>
      <c r="D117" s="66" t="e">
        <f aca="true" t="shared" si="21" ref="D117:D127">C117/B117</f>
        <v>#DIV/0!</v>
      </c>
      <c r="E117" s="93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124"/>
      <c r="AI117" s="124"/>
    </row>
    <row r="118" spans="1:35" s="28" customFormat="1" ht="27" customHeight="1" hidden="1" outlineLevel="1">
      <c r="A118" s="10" t="s">
        <v>68</v>
      </c>
      <c r="B118" s="65"/>
      <c r="C118" s="133">
        <f t="shared" si="18"/>
        <v>0</v>
      </c>
      <c r="D118" s="66" t="e">
        <f t="shared" si="21"/>
        <v>#DIV/0!</v>
      </c>
      <c r="E118" s="94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122"/>
      <c r="AI118" s="122"/>
    </row>
    <row r="119" spans="1:35" s="28" customFormat="1" ht="27" customHeight="1" hidden="1">
      <c r="A119" s="15" t="s">
        <v>1</v>
      </c>
      <c r="B119" s="73"/>
      <c r="C119" s="133">
        <f t="shared" si="18"/>
        <v>0</v>
      </c>
      <c r="D119" s="66" t="e">
        <f t="shared" si="21"/>
        <v>#DIV/0!</v>
      </c>
      <c r="E119" s="9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121"/>
      <c r="AI119" s="121"/>
    </row>
    <row r="120" spans="1:35" s="28" customFormat="1" ht="27" customHeight="1" hidden="1">
      <c r="A120" s="10" t="s">
        <v>69</v>
      </c>
      <c r="B120" s="65"/>
      <c r="C120" s="133">
        <f t="shared" si="18"/>
        <v>0</v>
      </c>
      <c r="D120" s="66" t="e">
        <f t="shared" si="21"/>
        <v>#DIV/0!</v>
      </c>
      <c r="E120" s="94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122"/>
      <c r="AI120" s="122"/>
    </row>
    <row r="121" spans="1:35" s="28" customFormat="1" ht="27" customHeight="1" hidden="1">
      <c r="A121" s="10" t="s">
        <v>60</v>
      </c>
      <c r="B121" s="91"/>
      <c r="C121" s="133">
        <f t="shared" si="18"/>
        <v>0</v>
      </c>
      <c r="D121" s="66" t="e">
        <f t="shared" si="21"/>
        <v>#DIV/0!</v>
      </c>
      <c r="E121" s="94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94"/>
      <c r="W121" s="87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128"/>
      <c r="AI121" s="128"/>
    </row>
    <row r="122" spans="1:35" s="28" customFormat="1" ht="27" customHeight="1" hidden="1">
      <c r="A122" s="47" t="s">
        <v>99</v>
      </c>
      <c r="B122" s="71"/>
      <c r="C122" s="133">
        <f t="shared" si="18"/>
        <v>0</v>
      </c>
      <c r="D122" s="66" t="e">
        <f t="shared" si="21"/>
        <v>#DIV/0!</v>
      </c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122"/>
      <c r="AI122" s="122"/>
    </row>
    <row r="123" spans="1:35" s="28" customFormat="1" ht="27" customHeight="1" hidden="1">
      <c r="A123" s="10" t="s">
        <v>100</v>
      </c>
      <c r="B123" s="71"/>
      <c r="C123" s="133">
        <f t="shared" si="18"/>
        <v>0</v>
      </c>
      <c r="D123" s="66" t="e">
        <f t="shared" si="21"/>
        <v>#DIV/0!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121"/>
      <c r="AI123" s="121"/>
    </row>
    <row r="124" spans="1:35" s="28" customFormat="1" ht="27" customHeight="1" hidden="1">
      <c r="A124" s="10" t="s">
        <v>60</v>
      </c>
      <c r="B124" s="71"/>
      <c r="C124" s="133">
        <f t="shared" si="18"/>
        <v>0</v>
      </c>
      <c r="D124" s="66" t="e">
        <f t="shared" si="21"/>
        <v>#DIV/0!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119"/>
      <c r="AI124" s="119"/>
    </row>
    <row r="125" spans="1:35" s="28" customFormat="1" ht="27" customHeight="1" hidden="1" outlineLevel="1">
      <c r="A125" s="47" t="s">
        <v>58</v>
      </c>
      <c r="B125" s="71"/>
      <c r="C125" s="133">
        <f t="shared" si="18"/>
        <v>0</v>
      </c>
      <c r="D125" s="66" t="e">
        <f t="shared" si="21"/>
        <v>#DIV/0!</v>
      </c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122"/>
      <c r="AI125" s="122"/>
    </row>
    <row r="126" spans="1:35" s="28" customFormat="1" ht="27" customHeight="1" hidden="1" outlineLevel="1">
      <c r="A126" s="10" t="s">
        <v>59</v>
      </c>
      <c r="B126" s="71"/>
      <c r="C126" s="133">
        <f t="shared" si="18"/>
        <v>0</v>
      </c>
      <c r="D126" s="66" t="e">
        <f t="shared" si="21"/>
        <v>#DIV/0!</v>
      </c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122"/>
      <c r="AI126" s="122"/>
    </row>
    <row r="127" spans="1:35" s="28" customFormat="1" ht="27" customHeight="1" hidden="1">
      <c r="A127" s="10" t="s">
        <v>60</v>
      </c>
      <c r="B127" s="91"/>
      <c r="C127" s="133">
        <f t="shared" si="18"/>
        <v>0</v>
      </c>
      <c r="D127" s="66" t="e">
        <f t="shared" si="21"/>
        <v>#DIV/0!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127"/>
      <c r="AI127" s="127"/>
    </row>
    <row r="128" spans="1:35" s="28" customFormat="1" ht="27" customHeight="1" hidden="1">
      <c r="A128" s="47" t="s">
        <v>66</v>
      </c>
      <c r="B128" s="65"/>
      <c r="C128" s="133">
        <f t="shared" si="18"/>
        <v>0</v>
      </c>
      <c r="D128" s="66" t="e">
        <f t="shared" si="19"/>
        <v>#DIV/0!</v>
      </c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122"/>
      <c r="AI128" s="122"/>
    </row>
    <row r="129" spans="1:35" s="28" customFormat="1" ht="27" customHeight="1" hidden="1">
      <c r="A129" s="47" t="s">
        <v>102</v>
      </c>
      <c r="B129" s="65"/>
      <c r="C129" s="133">
        <f aca="true" t="shared" si="22" ref="C129:C156">SUM(E129:AG129)</f>
        <v>0</v>
      </c>
      <c r="D129" s="66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122"/>
      <c r="AI129" s="122"/>
    </row>
    <row r="130" spans="1:35" s="28" customFormat="1" ht="27" customHeight="1" hidden="1">
      <c r="A130" s="47" t="s">
        <v>103</v>
      </c>
      <c r="B130" s="65"/>
      <c r="C130" s="133">
        <f t="shared" si="22"/>
        <v>0</v>
      </c>
      <c r="D130" s="66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122"/>
      <c r="AI130" s="122"/>
    </row>
    <row r="131" spans="1:35" s="48" customFormat="1" ht="29.25" customHeight="1">
      <c r="A131" s="10" t="s">
        <v>101</v>
      </c>
      <c r="B131" s="65"/>
      <c r="C131" s="133">
        <f>SUM(E131:AG131)</f>
        <v>1320</v>
      </c>
      <c r="D131" s="66" t="e">
        <f>C131/B131</f>
        <v>#DIV/0!</v>
      </c>
      <c r="E131" s="67">
        <v>10</v>
      </c>
      <c r="F131" s="67">
        <v>250</v>
      </c>
      <c r="G131" s="67"/>
      <c r="H131" s="67"/>
      <c r="I131" s="67"/>
      <c r="J131" s="67">
        <v>80</v>
      </c>
      <c r="K131" s="67">
        <v>35</v>
      </c>
      <c r="L131" s="67">
        <v>50</v>
      </c>
      <c r="M131" s="67">
        <v>50</v>
      </c>
      <c r="N131" s="67"/>
      <c r="O131" s="67">
        <v>70</v>
      </c>
      <c r="P131" s="67">
        <v>120</v>
      </c>
      <c r="Q131" s="67"/>
      <c r="R131" s="67"/>
      <c r="S131" s="67">
        <v>100</v>
      </c>
      <c r="T131" s="67"/>
      <c r="U131" s="67">
        <v>250</v>
      </c>
      <c r="V131" s="67"/>
      <c r="W131" s="67"/>
      <c r="X131" s="67"/>
      <c r="Y131" s="67"/>
      <c r="Z131" s="67"/>
      <c r="AA131" s="67">
        <v>70</v>
      </c>
      <c r="AB131" s="67">
        <v>80</v>
      </c>
      <c r="AC131" s="67">
        <v>40</v>
      </c>
      <c r="AD131" s="67">
        <v>80</v>
      </c>
      <c r="AE131" s="67">
        <v>35</v>
      </c>
      <c r="AF131" s="67"/>
      <c r="AG131" s="67"/>
      <c r="AH131" s="122"/>
      <c r="AI131" s="122"/>
    </row>
    <row r="132" spans="1:35" s="48" customFormat="1" ht="29.25" customHeight="1" hidden="1">
      <c r="A132" s="15" t="s">
        <v>105</v>
      </c>
      <c r="B132" s="66"/>
      <c r="C132" s="133">
        <f t="shared" si="22"/>
        <v>0</v>
      </c>
      <c r="D132" s="66" t="e">
        <f>D131/#REF!</f>
        <v>#DIV/0!</v>
      </c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120"/>
      <c r="AI132" s="120"/>
    </row>
    <row r="133" spans="1:35" s="28" customFormat="1" ht="27" customHeight="1" hidden="1">
      <c r="A133" s="10" t="s">
        <v>71</v>
      </c>
      <c r="B133" s="65"/>
      <c r="C133" s="133">
        <f t="shared" si="22"/>
        <v>0</v>
      </c>
      <c r="D133" s="66" t="e">
        <f>C133/B133</f>
        <v>#DIV/0!</v>
      </c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124"/>
      <c r="AI133" s="124"/>
    </row>
    <row r="134" spans="1:35" s="28" customFormat="1" ht="27" customHeight="1" hidden="1" outlineLevel="1">
      <c r="A134" s="10" t="s">
        <v>70</v>
      </c>
      <c r="B134" s="65"/>
      <c r="C134" s="133">
        <f t="shared" si="22"/>
        <v>0</v>
      </c>
      <c r="D134" s="66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124"/>
      <c r="AI134" s="124"/>
    </row>
    <row r="135" spans="1:35" s="28" customFormat="1" ht="27" customHeight="1" hidden="1" outlineLevel="1">
      <c r="A135" s="10" t="s">
        <v>119</v>
      </c>
      <c r="B135" s="65"/>
      <c r="C135" s="133">
        <f t="shared" si="22"/>
        <v>0</v>
      </c>
      <c r="D135" s="66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124"/>
      <c r="AI135" s="124"/>
    </row>
    <row r="136" spans="1:35" s="28" customFormat="1" ht="27" customHeight="1" hidden="1">
      <c r="A136" s="15" t="s">
        <v>1</v>
      </c>
      <c r="B136" s="95"/>
      <c r="C136" s="133" t="e">
        <f t="shared" si="22"/>
        <v>#DIV/0!</v>
      </c>
      <c r="D136" s="95" t="e">
        <f aca="true" t="shared" si="23" ref="D136:AG136">D135/D134</f>
        <v>#DIV/0!</v>
      </c>
      <c r="E136" s="96" t="e">
        <f t="shared" si="23"/>
        <v>#DIV/0!</v>
      </c>
      <c r="F136" s="96" t="e">
        <f t="shared" si="23"/>
        <v>#DIV/0!</v>
      </c>
      <c r="G136" s="96" t="e">
        <f t="shared" si="23"/>
        <v>#DIV/0!</v>
      </c>
      <c r="H136" s="96" t="e">
        <f>H135/H134</f>
        <v>#DIV/0!</v>
      </c>
      <c r="I136" s="96" t="e">
        <f t="shared" si="23"/>
        <v>#DIV/0!</v>
      </c>
      <c r="J136" s="96" t="e">
        <f t="shared" si="23"/>
        <v>#DIV/0!</v>
      </c>
      <c r="K136" s="96" t="e">
        <f t="shared" si="23"/>
        <v>#DIV/0!</v>
      </c>
      <c r="L136" s="96" t="e">
        <f t="shared" si="23"/>
        <v>#DIV/0!</v>
      </c>
      <c r="M136" s="96" t="e">
        <f t="shared" si="23"/>
        <v>#DIV/0!</v>
      </c>
      <c r="N136" s="96" t="e">
        <f t="shared" si="23"/>
        <v>#DIV/0!</v>
      </c>
      <c r="O136" s="96" t="e">
        <f t="shared" si="23"/>
        <v>#DIV/0!</v>
      </c>
      <c r="P136" s="96" t="e">
        <f t="shared" si="23"/>
        <v>#DIV/0!</v>
      </c>
      <c r="Q136" s="96" t="e">
        <f t="shared" si="23"/>
        <v>#DIV/0!</v>
      </c>
      <c r="R136" s="96" t="e">
        <f t="shared" si="23"/>
        <v>#DIV/0!</v>
      </c>
      <c r="S136" s="96" t="e">
        <f t="shared" si="23"/>
        <v>#DIV/0!</v>
      </c>
      <c r="T136" s="96" t="e">
        <f t="shared" si="23"/>
        <v>#DIV/0!</v>
      </c>
      <c r="U136" s="96" t="e">
        <f t="shared" si="23"/>
        <v>#DIV/0!</v>
      </c>
      <c r="V136" s="96" t="e">
        <f t="shared" si="23"/>
        <v>#DIV/0!</v>
      </c>
      <c r="W136" s="96" t="e">
        <f t="shared" si="23"/>
        <v>#DIV/0!</v>
      </c>
      <c r="X136" s="96" t="e">
        <f t="shared" si="23"/>
        <v>#DIV/0!</v>
      </c>
      <c r="Y136" s="96"/>
      <c r="Z136" s="96"/>
      <c r="AA136" s="96"/>
      <c r="AB136" s="96"/>
      <c r="AC136" s="96"/>
      <c r="AD136" s="96"/>
      <c r="AE136" s="96"/>
      <c r="AF136" s="96"/>
      <c r="AG136" s="96" t="e">
        <f t="shared" si="23"/>
        <v>#DIV/0!</v>
      </c>
      <c r="AH136" s="120"/>
      <c r="AI136" s="120"/>
    </row>
    <row r="137" spans="1:35" s="28" customFormat="1" ht="27" customHeight="1" hidden="1">
      <c r="A137" s="9" t="s">
        <v>120</v>
      </c>
      <c r="B137" s="95"/>
      <c r="C137" s="133">
        <f t="shared" si="22"/>
        <v>0</v>
      </c>
      <c r="D137" s="9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130"/>
      <c r="AI137" s="130"/>
    </row>
    <row r="138" spans="1:35" s="28" customFormat="1" ht="27" customHeight="1" hidden="1">
      <c r="A138" s="9" t="s">
        <v>121</v>
      </c>
      <c r="B138" s="95"/>
      <c r="C138" s="133">
        <f t="shared" si="22"/>
        <v>0</v>
      </c>
      <c r="D138" s="9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130"/>
      <c r="AI138" s="130"/>
    </row>
    <row r="139" spans="1:35" s="28" customFormat="1" ht="9.75" customHeight="1" hidden="1">
      <c r="A139" s="9"/>
      <c r="B139" s="95"/>
      <c r="C139" s="133">
        <f t="shared" si="22"/>
        <v>0</v>
      </c>
      <c r="D139" s="9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130"/>
      <c r="AI139" s="130"/>
    </row>
    <row r="140" spans="1:35" s="48" customFormat="1" ht="29.25" customHeight="1" hidden="1" outlineLevel="1">
      <c r="A140" s="9" t="s">
        <v>41</v>
      </c>
      <c r="B140" s="65"/>
      <c r="C140" s="133">
        <f t="shared" si="22"/>
        <v>0</v>
      </c>
      <c r="D140" s="66" t="e">
        <f t="shared" si="19"/>
        <v>#DIV/0!</v>
      </c>
      <c r="E140" s="80"/>
      <c r="F140" s="80"/>
      <c r="G140" s="81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124"/>
      <c r="AI140" s="124"/>
    </row>
    <row r="141" spans="1:35" s="53" customFormat="1" ht="29.25" customHeight="1" outlineLevel="1">
      <c r="A141" s="10" t="s">
        <v>135</v>
      </c>
      <c r="B141" s="65"/>
      <c r="C141" s="133">
        <f>SUM(E141:AG141)</f>
        <v>4048</v>
      </c>
      <c r="D141" s="66" t="e">
        <f>C141/B141</f>
        <v>#DIV/0!</v>
      </c>
      <c r="E141" s="67">
        <v>100</v>
      </c>
      <c r="F141" s="67">
        <v>250</v>
      </c>
      <c r="G141" s="67">
        <v>280</v>
      </c>
      <c r="H141" s="67">
        <v>150</v>
      </c>
      <c r="I141" s="67">
        <v>350</v>
      </c>
      <c r="J141" s="67">
        <v>35</v>
      </c>
      <c r="K141" s="67"/>
      <c r="L141" s="67">
        <v>375</v>
      </c>
      <c r="M141" s="67">
        <v>150</v>
      </c>
      <c r="N141" s="67">
        <v>200</v>
      </c>
      <c r="O141" s="67">
        <v>120</v>
      </c>
      <c r="P141" s="67">
        <v>320</v>
      </c>
      <c r="Q141" s="67">
        <v>50</v>
      </c>
      <c r="R141" s="67">
        <v>0</v>
      </c>
      <c r="S141" s="67">
        <v>51</v>
      </c>
      <c r="T141" s="67">
        <v>200</v>
      </c>
      <c r="U141" s="67">
        <v>660</v>
      </c>
      <c r="V141" s="67">
        <v>0</v>
      </c>
      <c r="W141" s="67">
        <v>120</v>
      </c>
      <c r="X141" s="67">
        <v>410</v>
      </c>
      <c r="Y141" s="67">
        <v>0</v>
      </c>
      <c r="Z141" s="67">
        <v>0</v>
      </c>
      <c r="AA141" s="67">
        <v>17</v>
      </c>
      <c r="AB141" s="67">
        <v>40</v>
      </c>
      <c r="AC141" s="67">
        <v>40</v>
      </c>
      <c r="AD141" s="67"/>
      <c r="AE141" s="67"/>
      <c r="AF141" s="67">
        <v>30</v>
      </c>
      <c r="AG141" s="67">
        <v>100</v>
      </c>
      <c r="AH141" s="122"/>
      <c r="AI141" s="122"/>
    </row>
    <row r="142" spans="1:35" s="48" customFormat="1" ht="29.25" customHeight="1" hidden="1">
      <c r="A142" s="9" t="s">
        <v>45</v>
      </c>
      <c r="B142" s="99"/>
      <c r="C142" s="133" t="e">
        <f t="shared" si="22"/>
        <v>#DIV/0!</v>
      </c>
      <c r="D142" s="99" t="e">
        <f aca="true" t="shared" si="24" ref="D142:AG142">D141/D140</f>
        <v>#DIV/0!</v>
      </c>
      <c r="E142" s="100" t="e">
        <f t="shared" si="24"/>
        <v>#DIV/0!</v>
      </c>
      <c r="F142" s="100" t="e">
        <f t="shared" si="24"/>
        <v>#DIV/0!</v>
      </c>
      <c r="G142" s="100" t="e">
        <f t="shared" si="24"/>
        <v>#DIV/0!</v>
      </c>
      <c r="H142" s="100" t="e">
        <f t="shared" si="24"/>
        <v>#DIV/0!</v>
      </c>
      <c r="I142" s="100" t="e">
        <f t="shared" si="24"/>
        <v>#DIV/0!</v>
      </c>
      <c r="J142" s="100" t="e">
        <f t="shared" si="24"/>
        <v>#DIV/0!</v>
      </c>
      <c r="K142" s="100" t="e">
        <f t="shared" si="24"/>
        <v>#DIV/0!</v>
      </c>
      <c r="L142" s="100" t="e">
        <f t="shared" si="24"/>
        <v>#DIV/0!</v>
      </c>
      <c r="M142" s="100" t="e">
        <f t="shared" si="24"/>
        <v>#DIV/0!</v>
      </c>
      <c r="N142" s="100" t="e">
        <f t="shared" si="24"/>
        <v>#DIV/0!</v>
      </c>
      <c r="O142" s="100" t="e">
        <f t="shared" si="24"/>
        <v>#DIV/0!</v>
      </c>
      <c r="P142" s="100" t="e">
        <f t="shared" si="24"/>
        <v>#DIV/0!</v>
      </c>
      <c r="Q142" s="100" t="e">
        <f t="shared" si="24"/>
        <v>#DIV/0!</v>
      </c>
      <c r="R142" s="100" t="e">
        <f t="shared" si="24"/>
        <v>#DIV/0!</v>
      </c>
      <c r="S142" s="100" t="e">
        <f t="shared" si="24"/>
        <v>#DIV/0!</v>
      </c>
      <c r="T142" s="100" t="e">
        <f t="shared" si="24"/>
        <v>#DIV/0!</v>
      </c>
      <c r="U142" s="100" t="e">
        <f t="shared" si="24"/>
        <v>#DIV/0!</v>
      </c>
      <c r="V142" s="100" t="e">
        <f t="shared" si="24"/>
        <v>#DIV/0!</v>
      </c>
      <c r="W142" s="100" t="e">
        <f t="shared" si="24"/>
        <v>#DIV/0!</v>
      </c>
      <c r="X142" s="100" t="e">
        <f t="shared" si="24"/>
        <v>#DIV/0!</v>
      </c>
      <c r="Y142" s="100"/>
      <c r="Z142" s="100"/>
      <c r="AA142" s="100"/>
      <c r="AB142" s="100"/>
      <c r="AC142" s="100"/>
      <c r="AD142" s="100"/>
      <c r="AE142" s="100"/>
      <c r="AF142" s="100"/>
      <c r="AG142" s="100" t="e">
        <f t="shared" si="24"/>
        <v>#DIV/0!</v>
      </c>
      <c r="AH142" s="131"/>
      <c r="AI142" s="131"/>
    </row>
    <row r="143" spans="1:35" s="53" customFormat="1" ht="29.25" customHeight="1" hidden="1" outlineLevel="1">
      <c r="A143" s="47" t="s">
        <v>136</v>
      </c>
      <c r="B143" s="65"/>
      <c r="C143" s="133"/>
      <c r="D143" s="66"/>
      <c r="E143" s="78"/>
      <c r="F143" s="78"/>
      <c r="G143" s="9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122"/>
      <c r="AI143" s="122"/>
    </row>
    <row r="144" spans="1:35" s="48" customFormat="1" ht="29.25" customHeight="1" hidden="1" outlineLevel="1">
      <c r="A144" s="9" t="s">
        <v>97</v>
      </c>
      <c r="B144" s="71"/>
      <c r="C144" s="133">
        <f t="shared" si="22"/>
        <v>0</v>
      </c>
      <c r="D144" s="66" t="e">
        <f>C144/B144</f>
        <v>#DIV/0!</v>
      </c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122"/>
      <c r="AI144" s="122"/>
    </row>
    <row r="145" spans="1:35" s="53" customFormat="1" ht="29.25" customHeight="1" outlineLevel="1">
      <c r="A145" s="10" t="s">
        <v>46</v>
      </c>
      <c r="B145" s="65"/>
      <c r="C145" s="133">
        <f>SUM(E145:AG145)</f>
        <v>0</v>
      </c>
      <c r="D145" s="66" t="e">
        <f>C145/B145</f>
        <v>#DIV/0!</v>
      </c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122"/>
      <c r="AI145" s="122"/>
    </row>
    <row r="146" spans="1:35" s="48" customFormat="1" ht="29.25" customHeight="1" hidden="1">
      <c r="A146" s="9" t="s">
        <v>98</v>
      </c>
      <c r="B146" s="99"/>
      <c r="C146" s="133" t="e">
        <f t="shared" si="22"/>
        <v>#DIV/0!</v>
      </c>
      <c r="D146" s="99" t="e">
        <f aca="true" t="shared" si="25" ref="D146:AG146">D145/D144</f>
        <v>#DIV/0!</v>
      </c>
      <c r="E146" s="100" t="e">
        <f t="shared" si="25"/>
        <v>#DIV/0!</v>
      </c>
      <c r="F146" s="100" t="e">
        <f t="shared" si="25"/>
        <v>#DIV/0!</v>
      </c>
      <c r="G146" s="100" t="e">
        <f t="shared" si="25"/>
        <v>#DIV/0!</v>
      </c>
      <c r="H146" s="100" t="e">
        <f t="shared" si="25"/>
        <v>#DIV/0!</v>
      </c>
      <c r="I146" s="100" t="e">
        <f t="shared" si="25"/>
        <v>#DIV/0!</v>
      </c>
      <c r="J146" s="100" t="e">
        <f t="shared" si="25"/>
        <v>#DIV/0!</v>
      </c>
      <c r="K146" s="100" t="e">
        <f t="shared" si="25"/>
        <v>#DIV/0!</v>
      </c>
      <c r="L146" s="100" t="e">
        <f t="shared" si="25"/>
        <v>#DIV/0!</v>
      </c>
      <c r="M146" s="100" t="e">
        <f t="shared" si="25"/>
        <v>#DIV/0!</v>
      </c>
      <c r="N146" s="100" t="e">
        <f t="shared" si="25"/>
        <v>#DIV/0!</v>
      </c>
      <c r="O146" s="100" t="e">
        <f t="shared" si="25"/>
        <v>#DIV/0!</v>
      </c>
      <c r="P146" s="100" t="e">
        <f t="shared" si="25"/>
        <v>#DIV/0!</v>
      </c>
      <c r="Q146" s="100" t="e">
        <f t="shared" si="25"/>
        <v>#DIV/0!</v>
      </c>
      <c r="R146" s="100" t="e">
        <f t="shared" si="25"/>
        <v>#DIV/0!</v>
      </c>
      <c r="S146" s="100" t="e">
        <f t="shared" si="25"/>
        <v>#DIV/0!</v>
      </c>
      <c r="T146" s="100" t="e">
        <f t="shared" si="25"/>
        <v>#DIV/0!</v>
      </c>
      <c r="U146" s="100" t="e">
        <f t="shared" si="25"/>
        <v>#DIV/0!</v>
      </c>
      <c r="V146" s="100" t="e">
        <f t="shared" si="25"/>
        <v>#DIV/0!</v>
      </c>
      <c r="W146" s="100" t="e">
        <f t="shared" si="25"/>
        <v>#DIV/0!</v>
      </c>
      <c r="X146" s="100" t="e">
        <f t="shared" si="25"/>
        <v>#DIV/0!</v>
      </c>
      <c r="Y146" s="100"/>
      <c r="Z146" s="100"/>
      <c r="AA146" s="100"/>
      <c r="AB146" s="100"/>
      <c r="AC146" s="100"/>
      <c r="AD146" s="100"/>
      <c r="AE146" s="100"/>
      <c r="AF146" s="100"/>
      <c r="AG146" s="100" t="e">
        <f t="shared" si="25"/>
        <v>#DIV/0!</v>
      </c>
      <c r="AH146" s="131"/>
      <c r="AI146" s="131"/>
    </row>
    <row r="147" spans="1:35" s="48" customFormat="1" ht="29.25" customHeight="1">
      <c r="A147" s="15" t="s">
        <v>93</v>
      </c>
      <c r="B147" s="65"/>
      <c r="C147" s="133"/>
      <c r="D147" s="66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 t="s">
        <v>27</v>
      </c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122"/>
      <c r="AI147" s="122"/>
    </row>
    <row r="148" spans="1:35" s="53" customFormat="1" ht="29.25" customHeight="1" outlineLevel="1">
      <c r="A148" s="47" t="s">
        <v>115</v>
      </c>
      <c r="B148" s="65"/>
      <c r="C148" s="133">
        <f t="shared" si="22"/>
        <v>2865</v>
      </c>
      <c r="D148" s="66" t="e">
        <f>C148/B148</f>
        <v>#DIV/0!</v>
      </c>
      <c r="E148" s="78">
        <v>60</v>
      </c>
      <c r="F148" s="78">
        <v>85</v>
      </c>
      <c r="G148" s="78">
        <v>250</v>
      </c>
      <c r="H148" s="78">
        <v>120</v>
      </c>
      <c r="I148" s="78"/>
      <c r="J148" s="78">
        <v>35</v>
      </c>
      <c r="K148" s="78"/>
      <c r="L148" s="78">
        <v>120</v>
      </c>
      <c r="M148" s="78">
        <v>360</v>
      </c>
      <c r="N148" s="78">
        <v>205</v>
      </c>
      <c r="O148" s="78">
        <v>80</v>
      </c>
      <c r="P148" s="78">
        <v>160</v>
      </c>
      <c r="Q148" s="78">
        <v>20</v>
      </c>
      <c r="R148" s="78"/>
      <c r="S148" s="78">
        <v>40</v>
      </c>
      <c r="T148" s="78">
        <v>70</v>
      </c>
      <c r="U148" s="78">
        <v>530</v>
      </c>
      <c r="V148" s="78"/>
      <c r="W148" s="78">
        <v>200</v>
      </c>
      <c r="X148" s="78">
        <v>150</v>
      </c>
      <c r="Y148" s="78"/>
      <c r="Z148" s="78"/>
      <c r="AA148" s="78">
        <v>40</v>
      </c>
      <c r="AB148" s="78">
        <v>80</v>
      </c>
      <c r="AC148" s="78">
        <v>40</v>
      </c>
      <c r="AD148" s="78"/>
      <c r="AE148" s="78"/>
      <c r="AF148" s="78">
        <v>40</v>
      </c>
      <c r="AG148" s="78">
        <v>180</v>
      </c>
      <c r="AH148" s="122"/>
      <c r="AI148" s="122"/>
    </row>
    <row r="149" spans="1:45" s="48" customFormat="1" ht="29.25" customHeight="1" outlineLevel="1">
      <c r="A149" s="15" t="s">
        <v>37</v>
      </c>
      <c r="B149" s="65"/>
      <c r="C149" s="133">
        <v>6656</v>
      </c>
      <c r="D149" s="66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129"/>
      <c r="AI149" s="129"/>
      <c r="AS149" s="48" t="s">
        <v>27</v>
      </c>
    </row>
    <row r="150" spans="1:36" s="48" customFormat="1" ht="29.25" customHeight="1" outlineLevel="1">
      <c r="A150" s="15" t="s">
        <v>42</v>
      </c>
      <c r="B150" s="71"/>
      <c r="C150" s="135">
        <f>C148*0.45</f>
        <v>1289.25</v>
      </c>
      <c r="D150" s="71" t="e">
        <f>D148*0.45</f>
        <v>#DIV/0!</v>
      </c>
      <c r="E150" s="69">
        <f>E148*0.45</f>
        <v>27</v>
      </c>
      <c r="F150" s="69">
        <f aca="true" t="shared" si="26" ref="F150:AG150">F148*0.45</f>
        <v>38.25</v>
      </c>
      <c r="G150" s="69">
        <f t="shared" si="26"/>
        <v>112.5</v>
      </c>
      <c r="H150" s="69">
        <f t="shared" si="26"/>
        <v>54</v>
      </c>
      <c r="I150" s="69">
        <f t="shared" si="26"/>
        <v>0</v>
      </c>
      <c r="J150" s="69">
        <f t="shared" si="26"/>
        <v>15.75</v>
      </c>
      <c r="K150" s="69">
        <f t="shared" si="26"/>
        <v>0</v>
      </c>
      <c r="L150" s="69">
        <f t="shared" si="26"/>
        <v>54</v>
      </c>
      <c r="M150" s="69">
        <f t="shared" si="26"/>
        <v>162</v>
      </c>
      <c r="N150" s="69">
        <f t="shared" si="26"/>
        <v>92.25</v>
      </c>
      <c r="O150" s="69">
        <f t="shared" si="26"/>
        <v>36</v>
      </c>
      <c r="P150" s="69">
        <f t="shared" si="26"/>
        <v>72</v>
      </c>
      <c r="Q150" s="69">
        <f t="shared" si="26"/>
        <v>9</v>
      </c>
      <c r="R150" s="69">
        <f t="shared" si="26"/>
        <v>0</v>
      </c>
      <c r="S150" s="69">
        <f t="shared" si="26"/>
        <v>18</v>
      </c>
      <c r="T150" s="69">
        <f t="shared" si="26"/>
        <v>31.5</v>
      </c>
      <c r="U150" s="69">
        <f t="shared" si="26"/>
        <v>238.5</v>
      </c>
      <c r="V150" s="69">
        <f t="shared" si="26"/>
        <v>0</v>
      </c>
      <c r="W150" s="69">
        <f t="shared" si="26"/>
        <v>90</v>
      </c>
      <c r="X150" s="69">
        <f t="shared" si="26"/>
        <v>67.5</v>
      </c>
      <c r="Y150" s="69">
        <f t="shared" si="26"/>
        <v>0</v>
      </c>
      <c r="Z150" s="69">
        <f t="shared" si="26"/>
        <v>0</v>
      </c>
      <c r="AA150" s="69">
        <f t="shared" si="26"/>
        <v>18</v>
      </c>
      <c r="AB150" s="69">
        <f t="shared" si="26"/>
        <v>36</v>
      </c>
      <c r="AC150" s="69">
        <f t="shared" si="26"/>
        <v>18</v>
      </c>
      <c r="AD150" s="69">
        <f t="shared" si="26"/>
        <v>0</v>
      </c>
      <c r="AE150" s="69">
        <f t="shared" si="26"/>
        <v>0</v>
      </c>
      <c r="AF150" s="69">
        <f t="shared" si="26"/>
        <v>18</v>
      </c>
      <c r="AG150" s="69">
        <f t="shared" si="26"/>
        <v>81</v>
      </c>
      <c r="AH150" s="119"/>
      <c r="AI150" s="119"/>
      <c r="AJ150" s="55"/>
    </row>
    <row r="151" spans="1:35" s="48" customFormat="1" ht="29.25" customHeight="1">
      <c r="A151" s="47" t="s">
        <v>38</v>
      </c>
      <c r="B151" s="66"/>
      <c r="C151" s="136">
        <f aca="true" t="shared" si="27" ref="C151:X151">C148/C149</f>
        <v>0.4304387019230769</v>
      </c>
      <c r="D151" s="70" t="e">
        <f t="shared" si="27"/>
        <v>#DIV/0!</v>
      </c>
      <c r="E151" s="70" t="e">
        <f t="shared" si="27"/>
        <v>#DIV/0!</v>
      </c>
      <c r="F151" s="70" t="e">
        <f t="shared" si="27"/>
        <v>#DIV/0!</v>
      </c>
      <c r="G151" s="70" t="e">
        <f t="shared" si="27"/>
        <v>#DIV/0!</v>
      </c>
      <c r="H151" s="70" t="e">
        <f t="shared" si="27"/>
        <v>#DIV/0!</v>
      </c>
      <c r="I151" s="70" t="e">
        <f t="shared" si="27"/>
        <v>#DIV/0!</v>
      </c>
      <c r="J151" s="70" t="e">
        <f t="shared" si="27"/>
        <v>#DIV/0!</v>
      </c>
      <c r="K151" s="106" t="e">
        <f t="shared" si="27"/>
        <v>#DIV/0!</v>
      </c>
      <c r="L151" s="70" t="e">
        <f t="shared" si="27"/>
        <v>#DIV/0!</v>
      </c>
      <c r="M151" s="70" t="e">
        <f t="shared" si="27"/>
        <v>#DIV/0!</v>
      </c>
      <c r="N151" s="70" t="e">
        <f t="shared" si="27"/>
        <v>#DIV/0!</v>
      </c>
      <c r="O151" s="70" t="e">
        <f t="shared" si="27"/>
        <v>#DIV/0!</v>
      </c>
      <c r="P151" s="70" t="e">
        <f t="shared" si="27"/>
        <v>#DIV/0!</v>
      </c>
      <c r="Q151" s="70" t="e">
        <f t="shared" si="27"/>
        <v>#DIV/0!</v>
      </c>
      <c r="R151" s="106" t="e">
        <f t="shared" si="27"/>
        <v>#DIV/0!</v>
      </c>
      <c r="S151" s="70" t="e">
        <f t="shared" si="27"/>
        <v>#DIV/0!</v>
      </c>
      <c r="T151" s="70" t="e">
        <f t="shared" si="27"/>
        <v>#DIV/0!</v>
      </c>
      <c r="U151" s="70" t="e">
        <f t="shared" si="27"/>
        <v>#DIV/0!</v>
      </c>
      <c r="V151" s="70" t="e">
        <f t="shared" si="27"/>
        <v>#DIV/0!</v>
      </c>
      <c r="W151" s="70" t="e">
        <f t="shared" si="27"/>
        <v>#DIV/0!</v>
      </c>
      <c r="X151" s="70" t="e">
        <f t="shared" si="27"/>
        <v>#DIV/0!</v>
      </c>
      <c r="Y151" s="70"/>
      <c r="Z151" s="70"/>
      <c r="AA151" s="70"/>
      <c r="AB151" s="70"/>
      <c r="AC151" s="70"/>
      <c r="AD151" s="70"/>
      <c r="AE151" s="70"/>
      <c r="AF151" s="70"/>
      <c r="AG151" s="70"/>
      <c r="AH151" s="120"/>
      <c r="AI151" s="120"/>
    </row>
    <row r="152" spans="1:35" s="53" customFormat="1" ht="29.25" customHeight="1" outlineLevel="1">
      <c r="A152" s="47" t="s">
        <v>116</v>
      </c>
      <c r="B152" s="65"/>
      <c r="C152" s="133">
        <f t="shared" si="22"/>
        <v>5950</v>
      </c>
      <c r="D152" s="66" t="e">
        <f>C152/B152</f>
        <v>#DIV/0!</v>
      </c>
      <c r="E152" s="78"/>
      <c r="F152" s="78"/>
      <c r="G152" s="78">
        <v>50</v>
      </c>
      <c r="H152" s="78">
        <v>550</v>
      </c>
      <c r="I152" s="78">
        <v>200</v>
      </c>
      <c r="J152" s="78"/>
      <c r="K152" s="78"/>
      <c r="L152" s="78">
        <v>1000</v>
      </c>
      <c r="M152" s="78">
        <v>600</v>
      </c>
      <c r="N152" s="78"/>
      <c r="O152" s="78">
        <v>800</v>
      </c>
      <c r="P152" s="78">
        <v>500</v>
      </c>
      <c r="Q152" s="78"/>
      <c r="R152" s="78"/>
      <c r="S152" s="78"/>
      <c r="T152" s="78"/>
      <c r="U152" s="78">
        <v>1500</v>
      </c>
      <c r="V152" s="78"/>
      <c r="W152" s="78">
        <v>350</v>
      </c>
      <c r="X152" s="78">
        <v>300</v>
      </c>
      <c r="Y152" s="78"/>
      <c r="Z152" s="78"/>
      <c r="AA152" s="78"/>
      <c r="AB152" s="78"/>
      <c r="AC152" s="78">
        <v>100</v>
      </c>
      <c r="AD152" s="78"/>
      <c r="AE152" s="78"/>
      <c r="AF152" s="78"/>
      <c r="AG152" s="78"/>
      <c r="AH152" s="122"/>
      <c r="AI152" s="122"/>
    </row>
    <row r="153" spans="1:35" s="48" customFormat="1" ht="29.25" customHeight="1" outlineLevel="1">
      <c r="A153" s="15" t="s">
        <v>39</v>
      </c>
      <c r="B153" s="65"/>
      <c r="C153" s="133">
        <v>20637</v>
      </c>
      <c r="D153" s="66" t="e">
        <f>C153/B153</f>
        <v>#DIV/0!</v>
      </c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129"/>
      <c r="AI153" s="129"/>
    </row>
    <row r="154" spans="1:35" s="48" customFormat="1" ht="29.25" customHeight="1" outlineLevel="1">
      <c r="A154" s="15" t="s">
        <v>43</v>
      </c>
      <c r="B154" s="65"/>
      <c r="C154" s="133">
        <f>C152*0.3</f>
        <v>1785</v>
      </c>
      <c r="D154" s="68" t="e">
        <f>D152*0.3</f>
        <v>#DIV/0!</v>
      </c>
      <c r="E154" s="68">
        <f>E152*0.3</f>
        <v>0</v>
      </c>
      <c r="F154" s="68">
        <f aca="true" t="shared" si="28" ref="F154:X154">F152*0.3</f>
        <v>0</v>
      </c>
      <c r="G154" s="68">
        <f t="shared" si="28"/>
        <v>15</v>
      </c>
      <c r="H154" s="68">
        <f t="shared" si="28"/>
        <v>165</v>
      </c>
      <c r="I154" s="68">
        <f t="shared" si="28"/>
        <v>60</v>
      </c>
      <c r="J154" s="68">
        <f t="shared" si="28"/>
        <v>0</v>
      </c>
      <c r="K154" s="68">
        <f t="shared" si="28"/>
        <v>0</v>
      </c>
      <c r="L154" s="68">
        <f t="shared" si="28"/>
        <v>300</v>
      </c>
      <c r="M154" s="68">
        <f t="shared" si="28"/>
        <v>180</v>
      </c>
      <c r="N154" s="68">
        <f t="shared" si="28"/>
        <v>0</v>
      </c>
      <c r="O154" s="68">
        <f t="shared" si="28"/>
        <v>240</v>
      </c>
      <c r="P154" s="68">
        <f t="shared" si="28"/>
        <v>150</v>
      </c>
      <c r="Q154" s="68">
        <f t="shared" si="28"/>
        <v>0</v>
      </c>
      <c r="R154" s="68">
        <f t="shared" si="28"/>
        <v>0</v>
      </c>
      <c r="S154" s="68">
        <f t="shared" si="28"/>
        <v>0</v>
      </c>
      <c r="T154" s="68">
        <f t="shared" si="28"/>
        <v>0</v>
      </c>
      <c r="U154" s="68">
        <f t="shared" si="28"/>
        <v>450</v>
      </c>
      <c r="V154" s="68">
        <f t="shared" si="28"/>
        <v>0</v>
      </c>
      <c r="W154" s="68">
        <f t="shared" si="28"/>
        <v>105</v>
      </c>
      <c r="X154" s="68">
        <f t="shared" si="28"/>
        <v>90</v>
      </c>
      <c r="Y154" s="69">
        <f aca="true" t="shared" si="29" ref="Y154:AG154">Y152*0.45</f>
        <v>0</v>
      </c>
      <c r="Z154" s="69">
        <f t="shared" si="29"/>
        <v>0</v>
      </c>
      <c r="AA154" s="69">
        <f t="shared" si="29"/>
        <v>0</v>
      </c>
      <c r="AB154" s="69">
        <f t="shared" si="29"/>
        <v>0</v>
      </c>
      <c r="AC154" s="69">
        <f t="shared" si="29"/>
        <v>45</v>
      </c>
      <c r="AD154" s="69">
        <f t="shared" si="29"/>
        <v>0</v>
      </c>
      <c r="AE154" s="69">
        <f t="shared" si="29"/>
        <v>0</v>
      </c>
      <c r="AF154" s="69">
        <f t="shared" si="29"/>
        <v>0</v>
      </c>
      <c r="AG154" s="69">
        <f t="shared" si="29"/>
        <v>0</v>
      </c>
      <c r="AH154" s="119"/>
      <c r="AI154" s="119"/>
    </row>
    <row r="155" spans="1:35" s="53" customFormat="1" ht="29.25" customHeight="1">
      <c r="A155" s="15" t="s">
        <v>113</v>
      </c>
      <c r="B155" s="66"/>
      <c r="C155" s="136">
        <f>C152/C153</f>
        <v>0.2883171003537336</v>
      </c>
      <c r="D155" s="70" t="e">
        <f>D152/D153</f>
        <v>#DIV/0!</v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120"/>
      <c r="AI155" s="120"/>
    </row>
    <row r="156" spans="1:35" s="53" customFormat="1" ht="29.25" customHeight="1" outlineLevel="1">
      <c r="A156" s="47" t="s">
        <v>117</v>
      </c>
      <c r="B156" s="65"/>
      <c r="C156" s="133">
        <f t="shared" si="22"/>
        <v>1750</v>
      </c>
      <c r="D156" s="66"/>
      <c r="E156" s="78">
        <v>500</v>
      </c>
      <c r="F156" s="78"/>
      <c r="G156" s="78"/>
      <c r="H156" s="78"/>
      <c r="I156" s="78"/>
      <c r="J156" s="78"/>
      <c r="K156" s="78"/>
      <c r="L156" s="78">
        <v>1250</v>
      </c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122"/>
      <c r="AI156" s="122"/>
    </row>
    <row r="157" spans="1:35" s="48" customFormat="1" ht="29.25" customHeight="1" outlineLevel="1">
      <c r="A157" s="15" t="s">
        <v>40</v>
      </c>
      <c r="B157" s="65"/>
      <c r="C157" s="133">
        <v>16676</v>
      </c>
      <c r="D157" s="66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129"/>
      <c r="AI157" s="129"/>
    </row>
    <row r="158" spans="1:35" s="48" customFormat="1" ht="29.25" customHeight="1" outlineLevel="1">
      <c r="A158" s="15" t="s">
        <v>44</v>
      </c>
      <c r="B158" s="65"/>
      <c r="C158" s="133">
        <f>C156*0.19</f>
        <v>332.5</v>
      </c>
      <c r="D158" s="68">
        <f>D156*0.19</f>
        <v>0</v>
      </c>
      <c r="E158" s="68">
        <f>E156*0.19</f>
        <v>95</v>
      </c>
      <c r="F158" s="68">
        <f aca="true" t="shared" si="30" ref="F158:X158">F156*0.19</f>
        <v>0</v>
      </c>
      <c r="G158" s="68">
        <f t="shared" si="30"/>
        <v>0</v>
      </c>
      <c r="H158" s="68">
        <f t="shared" si="30"/>
        <v>0</v>
      </c>
      <c r="I158" s="68">
        <f t="shared" si="30"/>
        <v>0</v>
      </c>
      <c r="J158" s="68">
        <f t="shared" si="30"/>
        <v>0</v>
      </c>
      <c r="K158" s="68">
        <f t="shared" si="30"/>
        <v>0</v>
      </c>
      <c r="L158" s="68">
        <f t="shared" si="30"/>
        <v>237.5</v>
      </c>
      <c r="M158" s="68">
        <f t="shared" si="30"/>
        <v>0</v>
      </c>
      <c r="N158" s="68">
        <f t="shared" si="30"/>
        <v>0</v>
      </c>
      <c r="O158" s="68">
        <f t="shared" si="30"/>
        <v>0</v>
      </c>
      <c r="P158" s="68">
        <f t="shared" si="30"/>
        <v>0</v>
      </c>
      <c r="Q158" s="68">
        <f t="shared" si="30"/>
        <v>0</v>
      </c>
      <c r="R158" s="68">
        <f t="shared" si="30"/>
        <v>0</v>
      </c>
      <c r="S158" s="68">
        <f t="shared" si="30"/>
        <v>0</v>
      </c>
      <c r="T158" s="68">
        <f t="shared" si="30"/>
        <v>0</v>
      </c>
      <c r="U158" s="68">
        <f t="shared" si="30"/>
        <v>0</v>
      </c>
      <c r="V158" s="68">
        <f t="shared" si="30"/>
        <v>0</v>
      </c>
      <c r="W158" s="68">
        <f t="shared" si="30"/>
        <v>0</v>
      </c>
      <c r="X158" s="68">
        <f t="shared" si="30"/>
        <v>0</v>
      </c>
      <c r="Y158" s="69">
        <f aca="true" t="shared" si="31" ref="Y158:AG158">Y156*0.45</f>
        <v>0</v>
      </c>
      <c r="Z158" s="69">
        <f t="shared" si="31"/>
        <v>0</v>
      </c>
      <c r="AA158" s="69">
        <f t="shared" si="31"/>
        <v>0</v>
      </c>
      <c r="AB158" s="69">
        <f t="shared" si="31"/>
        <v>0</v>
      </c>
      <c r="AC158" s="69">
        <f t="shared" si="31"/>
        <v>0</v>
      </c>
      <c r="AD158" s="69">
        <f t="shared" si="31"/>
        <v>0</v>
      </c>
      <c r="AE158" s="69">
        <f t="shared" si="31"/>
        <v>0</v>
      </c>
      <c r="AF158" s="69">
        <f t="shared" si="31"/>
        <v>0</v>
      </c>
      <c r="AG158" s="69">
        <f t="shared" si="31"/>
        <v>0</v>
      </c>
      <c r="AH158" s="119"/>
      <c r="AI158" s="119"/>
    </row>
    <row r="159" spans="1:35" s="53" customFormat="1" ht="29.25" customHeight="1">
      <c r="A159" s="15" t="s">
        <v>114</v>
      </c>
      <c r="B159" s="66"/>
      <c r="C159" s="136">
        <f>C156/C157</f>
        <v>0.10494123290957064</v>
      </c>
      <c r="D159" s="66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120"/>
      <c r="AI159" s="120"/>
    </row>
    <row r="160" spans="1:35" s="48" customFormat="1" ht="29.25" customHeight="1">
      <c r="A160" s="47" t="s">
        <v>36</v>
      </c>
      <c r="B160" s="101"/>
      <c r="C160" s="133"/>
      <c r="D160" s="66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122"/>
      <c r="AI160" s="122"/>
    </row>
    <row r="161" spans="1:35" s="48" customFormat="1" ht="29.25" customHeight="1" hidden="1">
      <c r="A161" s="15" t="s">
        <v>44</v>
      </c>
      <c r="B161" s="71"/>
      <c r="C161" s="135">
        <f>C160*0.7</f>
        <v>0</v>
      </c>
      <c r="D161" s="69">
        <f>D160*0.7</f>
        <v>0</v>
      </c>
      <c r="E161" s="69">
        <f>E160*0.7</f>
        <v>0</v>
      </c>
      <c r="F161" s="69">
        <f aca="true" t="shared" si="32" ref="F161:AG161">F160*0.7</f>
        <v>0</v>
      </c>
      <c r="G161" s="69">
        <f t="shared" si="32"/>
        <v>0</v>
      </c>
      <c r="H161" s="69">
        <f t="shared" si="32"/>
        <v>0</v>
      </c>
      <c r="I161" s="69">
        <f t="shared" si="32"/>
        <v>0</v>
      </c>
      <c r="J161" s="69">
        <f t="shared" si="32"/>
        <v>0</v>
      </c>
      <c r="K161" s="69">
        <f t="shared" si="32"/>
        <v>0</v>
      </c>
      <c r="L161" s="69">
        <f t="shared" si="32"/>
        <v>0</v>
      </c>
      <c r="M161" s="69">
        <f t="shared" si="32"/>
        <v>0</v>
      </c>
      <c r="N161" s="69">
        <f t="shared" si="32"/>
        <v>0</v>
      </c>
      <c r="O161" s="69">
        <f t="shared" si="32"/>
        <v>0</v>
      </c>
      <c r="P161" s="69">
        <f t="shared" si="32"/>
        <v>0</v>
      </c>
      <c r="Q161" s="69">
        <f t="shared" si="32"/>
        <v>0</v>
      </c>
      <c r="R161" s="69">
        <f t="shared" si="32"/>
        <v>0</v>
      </c>
      <c r="S161" s="69">
        <f t="shared" si="32"/>
        <v>0</v>
      </c>
      <c r="T161" s="69">
        <f t="shared" si="32"/>
        <v>0</v>
      </c>
      <c r="U161" s="69">
        <f t="shared" si="32"/>
        <v>0</v>
      </c>
      <c r="V161" s="69">
        <f t="shared" si="32"/>
        <v>0</v>
      </c>
      <c r="W161" s="69">
        <f t="shared" si="32"/>
        <v>0</v>
      </c>
      <c r="X161" s="69">
        <f t="shared" si="32"/>
        <v>0</v>
      </c>
      <c r="Y161" s="69"/>
      <c r="Z161" s="69"/>
      <c r="AA161" s="69"/>
      <c r="AB161" s="69"/>
      <c r="AC161" s="69"/>
      <c r="AD161" s="69"/>
      <c r="AE161" s="69"/>
      <c r="AF161" s="69"/>
      <c r="AG161" s="69">
        <f t="shared" si="32"/>
        <v>0</v>
      </c>
      <c r="AH161" s="119"/>
      <c r="AI161" s="119"/>
    </row>
    <row r="162" spans="1:35" s="48" customFormat="1" ht="28.5" customHeight="1" hidden="1">
      <c r="A162" s="10" t="s">
        <v>137</v>
      </c>
      <c r="B162" s="71"/>
      <c r="C162" s="133">
        <f>SUM(E162:AG162)</f>
        <v>0</v>
      </c>
      <c r="D162" s="66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102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129"/>
      <c r="AI162" s="129"/>
    </row>
    <row r="163" spans="1:36" s="48" customFormat="1" ht="28.5" customHeight="1" hidden="1">
      <c r="A163" s="15" t="s">
        <v>44</v>
      </c>
      <c r="B163" s="103"/>
      <c r="C163" s="138">
        <f>C162*0.2</f>
        <v>0</v>
      </c>
      <c r="D163" s="83">
        <f>D162*0.2</f>
        <v>0</v>
      </c>
      <c r="E163" s="83">
        <f>E162*0.2</f>
        <v>0</v>
      </c>
      <c r="F163" s="83">
        <f aca="true" t="shared" si="33" ref="F163:AG163">F162*0.2</f>
        <v>0</v>
      </c>
      <c r="G163" s="83">
        <f t="shared" si="33"/>
        <v>0</v>
      </c>
      <c r="H163" s="83">
        <f t="shared" si="33"/>
        <v>0</v>
      </c>
      <c r="I163" s="83">
        <f t="shared" si="33"/>
        <v>0</v>
      </c>
      <c r="J163" s="83">
        <f t="shared" si="33"/>
        <v>0</v>
      </c>
      <c r="K163" s="83">
        <f t="shared" si="33"/>
        <v>0</v>
      </c>
      <c r="L163" s="83">
        <f t="shared" si="33"/>
        <v>0</v>
      </c>
      <c r="M163" s="83">
        <f t="shared" si="33"/>
        <v>0</v>
      </c>
      <c r="N163" s="83">
        <f t="shared" si="33"/>
        <v>0</v>
      </c>
      <c r="O163" s="83">
        <f t="shared" si="33"/>
        <v>0</v>
      </c>
      <c r="P163" s="83">
        <f t="shared" si="33"/>
        <v>0</v>
      </c>
      <c r="Q163" s="83">
        <f t="shared" si="33"/>
        <v>0</v>
      </c>
      <c r="R163" s="83">
        <f t="shared" si="33"/>
        <v>0</v>
      </c>
      <c r="S163" s="83">
        <f t="shared" si="33"/>
        <v>0</v>
      </c>
      <c r="T163" s="83">
        <f t="shared" si="33"/>
        <v>0</v>
      </c>
      <c r="U163" s="83">
        <f t="shared" si="33"/>
        <v>0</v>
      </c>
      <c r="V163" s="83">
        <f t="shared" si="33"/>
        <v>0</v>
      </c>
      <c r="W163" s="83">
        <f t="shared" si="33"/>
        <v>0</v>
      </c>
      <c r="X163" s="83">
        <f t="shared" si="33"/>
        <v>0</v>
      </c>
      <c r="Y163" s="83"/>
      <c r="Z163" s="83"/>
      <c r="AA163" s="83"/>
      <c r="AB163" s="83"/>
      <c r="AC163" s="83"/>
      <c r="AD163" s="83"/>
      <c r="AE163" s="83"/>
      <c r="AF163" s="83"/>
      <c r="AG163" s="83">
        <f t="shared" si="33"/>
        <v>0</v>
      </c>
      <c r="AH163" s="83"/>
      <c r="AI163" s="83"/>
      <c r="AJ163" s="46"/>
    </row>
    <row r="164" spans="1:35" s="48" customFormat="1" ht="29.25" customHeight="1">
      <c r="A164" s="10" t="s">
        <v>112</v>
      </c>
      <c r="B164" s="71"/>
      <c r="C164" s="135">
        <f>(C150+C154+C158+C161+C163)*10</f>
        <v>34067.5</v>
      </c>
      <c r="D164" s="69" t="e">
        <f>(D150+D154+D158+D161+D163)*10</f>
        <v>#DIV/0!</v>
      </c>
      <c r="E164" s="69">
        <f>(E150+E154+E158+E161+E163)*10</f>
        <v>1220</v>
      </c>
      <c r="F164" s="69">
        <f aca="true" t="shared" si="34" ref="F164:AE164">(F150+F154+F158+F161+F163)*10</f>
        <v>382.5</v>
      </c>
      <c r="G164" s="69">
        <f t="shared" si="34"/>
        <v>1275</v>
      </c>
      <c r="H164" s="69">
        <f t="shared" si="34"/>
        <v>2190</v>
      </c>
      <c r="I164" s="69">
        <f t="shared" si="34"/>
        <v>600</v>
      </c>
      <c r="J164" s="69">
        <f t="shared" si="34"/>
        <v>157.5</v>
      </c>
      <c r="K164" s="69">
        <f t="shared" si="34"/>
        <v>0</v>
      </c>
      <c r="L164" s="69">
        <f t="shared" si="34"/>
        <v>5915</v>
      </c>
      <c r="M164" s="69">
        <f t="shared" si="34"/>
        <v>3420</v>
      </c>
      <c r="N164" s="69">
        <f t="shared" si="34"/>
        <v>922.5</v>
      </c>
      <c r="O164" s="69">
        <f t="shared" si="34"/>
        <v>2760</v>
      </c>
      <c r="P164" s="69">
        <f t="shared" si="34"/>
        <v>2220</v>
      </c>
      <c r="Q164" s="69">
        <f t="shared" si="34"/>
        <v>90</v>
      </c>
      <c r="R164" s="69">
        <f t="shared" si="34"/>
        <v>0</v>
      </c>
      <c r="S164" s="69">
        <f t="shared" si="34"/>
        <v>180</v>
      </c>
      <c r="T164" s="69">
        <f t="shared" si="34"/>
        <v>315</v>
      </c>
      <c r="U164" s="69">
        <f t="shared" si="34"/>
        <v>6885</v>
      </c>
      <c r="V164" s="69">
        <f t="shared" si="34"/>
        <v>0</v>
      </c>
      <c r="W164" s="69">
        <f t="shared" si="34"/>
        <v>1950</v>
      </c>
      <c r="X164" s="69">
        <v>750</v>
      </c>
      <c r="Y164" s="69">
        <f t="shared" si="34"/>
        <v>0</v>
      </c>
      <c r="Z164" s="69">
        <f t="shared" si="34"/>
        <v>0</v>
      </c>
      <c r="AA164" s="69">
        <f t="shared" si="34"/>
        <v>180</v>
      </c>
      <c r="AB164" s="69">
        <f t="shared" si="34"/>
        <v>360</v>
      </c>
      <c r="AC164" s="69">
        <f t="shared" si="34"/>
        <v>630</v>
      </c>
      <c r="AD164" s="69">
        <f t="shared" si="34"/>
        <v>0</v>
      </c>
      <c r="AE164" s="69">
        <f t="shared" si="34"/>
        <v>0</v>
      </c>
      <c r="AF164" s="69">
        <v>180</v>
      </c>
      <c r="AG164" s="69">
        <f>(AG150+AG154+AG158+AG161+AG163)*10</f>
        <v>810</v>
      </c>
      <c r="AH164" s="119"/>
      <c r="AI164" s="119"/>
    </row>
    <row r="165" spans="1:35" s="48" customFormat="1" ht="33" customHeight="1">
      <c r="A165" s="15" t="s">
        <v>124</v>
      </c>
      <c r="B165" s="69"/>
      <c r="C165" s="134">
        <v>4896</v>
      </c>
      <c r="D165" s="70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129"/>
      <c r="AI165" s="129"/>
    </row>
    <row r="166" spans="1:35" s="48" customFormat="1" ht="48" customHeight="1">
      <c r="A166" s="47" t="s">
        <v>111</v>
      </c>
      <c r="B166" s="104"/>
      <c r="C166" s="139">
        <f>C164/C165</f>
        <v>6.958231209150327</v>
      </c>
      <c r="D166" s="104" t="e">
        <f>D164/D165</f>
        <v>#DIV/0!</v>
      </c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32"/>
      <c r="AI166" s="132"/>
    </row>
    <row r="167" spans="1:33" ht="16.5">
      <c r="A167" s="54"/>
      <c r="B167" s="11"/>
      <c r="C167" s="11"/>
      <c r="D167" s="11"/>
      <c r="AG167" s="49" t="s">
        <v>138</v>
      </c>
    </row>
    <row r="168" spans="1:4" ht="16.5">
      <c r="A168" s="54"/>
      <c r="B168" s="11"/>
      <c r="C168" s="11"/>
      <c r="D168" s="11"/>
    </row>
    <row r="169" spans="1:4" ht="16.5">
      <c r="A169" s="54"/>
      <c r="B169" s="11"/>
      <c r="C169" s="11"/>
      <c r="D169" s="11"/>
    </row>
    <row r="170" spans="1:4" ht="16.5">
      <c r="A170" s="54"/>
      <c r="B170" s="11"/>
      <c r="C170" s="11"/>
      <c r="D170" s="11"/>
    </row>
    <row r="171" spans="1:4" ht="16.5">
      <c r="A171" s="54"/>
      <c r="B171" s="11"/>
      <c r="C171" s="11"/>
      <c r="D171" s="11"/>
    </row>
    <row r="172" spans="1:4" ht="16.5">
      <c r="A172" s="54"/>
      <c r="B172" s="11"/>
      <c r="C172" s="11"/>
      <c r="D172" s="11"/>
    </row>
    <row r="173" spans="1:4" ht="16.5">
      <c r="A173" s="54"/>
      <c r="B173" s="11"/>
      <c r="C173" s="11"/>
      <c r="D173" s="11"/>
    </row>
    <row r="174" spans="1:4" ht="16.5">
      <c r="A174" s="54"/>
      <c r="B174" s="11"/>
      <c r="C174" s="11"/>
      <c r="D174" s="11"/>
    </row>
    <row r="175" spans="1:4" ht="16.5">
      <c r="A175" s="54"/>
      <c r="B175" s="11"/>
      <c r="C175" s="11"/>
      <c r="D175" s="11"/>
    </row>
    <row r="176" spans="1:4" ht="16.5">
      <c r="A176" s="54"/>
      <c r="B176" s="11"/>
      <c r="C176" s="11"/>
      <c r="D176" s="11"/>
    </row>
    <row r="177" spans="1:4" ht="16.5">
      <c r="A177" s="54"/>
      <c r="B177" s="11"/>
      <c r="C177" s="11"/>
      <c r="D177" s="11"/>
    </row>
    <row r="178" spans="1:4" ht="16.5">
      <c r="A178" s="54"/>
      <c r="B178" s="11"/>
      <c r="C178" s="11"/>
      <c r="D178" s="11"/>
    </row>
    <row r="179" spans="1:4" ht="16.5">
      <c r="A179" s="54"/>
      <c r="B179" s="11"/>
      <c r="C179" s="11"/>
      <c r="D179" s="11"/>
    </row>
    <row r="180" spans="1:4" ht="16.5">
      <c r="A180" s="54"/>
      <c r="B180" s="11"/>
      <c r="C180" s="11"/>
      <c r="D180" s="11"/>
    </row>
    <row r="181" spans="1:4" ht="16.5">
      <c r="A181" s="54"/>
      <c r="B181" s="11"/>
      <c r="C181" s="11"/>
      <c r="D181" s="11"/>
    </row>
    <row r="182" spans="1:4" ht="16.5">
      <c r="A182" s="54"/>
      <c r="B182" s="11"/>
      <c r="C182" s="11"/>
      <c r="D182" s="11"/>
    </row>
    <row r="183" spans="1:4" ht="16.5">
      <c r="A183" s="54"/>
      <c r="B183" s="11"/>
      <c r="C183" s="11"/>
      <c r="D183" s="11"/>
    </row>
    <row r="184" spans="1:4" ht="16.5">
      <c r="A184" s="54"/>
      <c r="B184" s="11"/>
      <c r="C184" s="11"/>
      <c r="D184" s="11"/>
    </row>
    <row r="185" spans="1:4" ht="16.5">
      <c r="A185" s="54"/>
      <c r="B185" s="11"/>
      <c r="C185" s="11"/>
      <c r="D185" s="11"/>
    </row>
  </sheetData>
  <sheetProtection/>
  <mergeCells count="35">
    <mergeCell ref="AE5:AE6"/>
    <mergeCell ref="AF5:AF6"/>
    <mergeCell ref="AA5:AA6"/>
    <mergeCell ref="AB5:AB6"/>
    <mergeCell ref="AC5:AC6"/>
    <mergeCell ref="AD5:AD6"/>
    <mergeCell ref="F5:F6"/>
    <mergeCell ref="G5:G6"/>
    <mergeCell ref="Y5:Y6"/>
    <mergeCell ref="Z5:Z6"/>
    <mergeCell ref="H5:H6"/>
    <mergeCell ref="K5:K6"/>
    <mergeCell ref="Q5:Q6"/>
    <mergeCell ref="P5:P6"/>
    <mergeCell ref="L5:L6"/>
    <mergeCell ref="J5:J6"/>
    <mergeCell ref="I5:I6"/>
    <mergeCell ref="AG5:AG6"/>
    <mergeCell ref="N5:N6"/>
    <mergeCell ref="A2:AG2"/>
    <mergeCell ref="A4:A6"/>
    <mergeCell ref="B4:B6"/>
    <mergeCell ref="C4:C6"/>
    <mergeCell ref="E4:AG4"/>
    <mergeCell ref="E5:E6"/>
    <mergeCell ref="D4:D6"/>
    <mergeCell ref="M5:M6"/>
    <mergeCell ref="S5:S6"/>
    <mergeCell ref="T5:T6"/>
    <mergeCell ref="O5:O6"/>
    <mergeCell ref="X5:X6"/>
    <mergeCell ref="V5:V6"/>
    <mergeCell ref="R5:R6"/>
    <mergeCell ref="U5:U6"/>
    <mergeCell ref="W5:W6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Ильин Александр</cp:lastModifiedBy>
  <cp:lastPrinted>2012-06-28T12:16:47Z</cp:lastPrinted>
  <dcterms:created xsi:type="dcterms:W3CDTF">2001-05-07T11:51:26Z</dcterms:created>
  <dcterms:modified xsi:type="dcterms:W3CDTF">2012-07-04T13:23:00Z</dcterms:modified>
  <cp:category/>
  <cp:version/>
  <cp:contentType/>
  <cp:contentStatus/>
</cp:coreProperties>
</file>