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'!$A$1:$J$35</definedName>
    <definedName name="_xlnm.Print_Area" localSheetId="10">'О10'!$A$1:$J$37</definedName>
    <definedName name="_xlnm.Print_Area" localSheetId="11">'О11'!$A$2:$T$38</definedName>
    <definedName name="_xlnm.Print_Area" localSheetId="12">'О12'!$A$1:$L$35</definedName>
    <definedName name="_xlnm.Print_Area" localSheetId="13">'О13'!$A$1:$L$35</definedName>
    <definedName name="_xlnm.Print_Area" localSheetId="14">'О14'!$A$1:$L$36</definedName>
    <definedName name="_xlnm.Print_Area" localSheetId="15">'О15'!$A$1:$R$35</definedName>
    <definedName name="_xlnm.Print_Area" localSheetId="16">'О16'!$A$1:$L$35</definedName>
    <definedName name="_xlnm.Print_Area" localSheetId="2">'о2'!$A$1:$L$37</definedName>
    <definedName name="_xlnm.Print_Area" localSheetId="3">'о3'!$A$1:$N$35</definedName>
    <definedName name="_xlnm.Print_Area" localSheetId="4">'о4'!$A$1:$J$35</definedName>
    <definedName name="_xlnm.Print_Area" localSheetId="5">'о5'!$A$1:$H$35</definedName>
    <definedName name="_xlnm.Print_Area" localSheetId="6">'о6'!$A$1:$H$36</definedName>
    <definedName name="_xlnm.Print_Area" localSheetId="7">'о7'!$A$1:$M$37</definedName>
    <definedName name="_xlnm.Print_Area" localSheetId="8">'о8'!$A$1:$M$40</definedName>
    <definedName name="_xlnm.Print_Area" localSheetId="9">'О9'!$A$1:$K$37</definedName>
    <definedName name="_xlnm.Print_Area" localSheetId="0">'результаты'!$A$1:$S$34</definedName>
  </definedNames>
  <calcPr fullCalcOnLoad="1"/>
</workbook>
</file>

<file path=xl/sharedStrings.xml><?xml version="1.0" encoding="utf-8"?>
<sst xmlns="http://schemas.openxmlformats.org/spreadsheetml/2006/main" count="806" uniqueCount="233">
  <si>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</si>
  <si>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</si>
  <si>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</si>
  <si>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</si>
  <si>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</si>
  <si>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</si>
  <si>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</si>
  <si>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</si>
  <si>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</si>
  <si>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</si>
  <si>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</si>
  <si>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</si>
  <si>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</si>
  <si>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</si>
  <si>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</si>
  <si>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</si>
  <si>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</si>
  <si>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</si>
  <si>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</si>
  <si>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</si>
  <si>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</si>
  <si>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</si>
  <si>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</si>
  <si>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</si>
  <si>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</si>
  <si>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</si>
  <si>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</si>
  <si>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</si>
  <si>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</si>
  <si>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</si>
  <si>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</si>
  <si>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</si>
  <si>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</si>
  <si>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</si>
  <si>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</si>
  <si>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</si>
  <si>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</si>
  <si>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</si>
  <si>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</si>
  <si>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</si>
  <si>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</si>
  <si>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</si>
  <si>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</si>
  <si>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</si>
  <si>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</si>
  <si>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</si>
  <si>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</si>
  <si>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</si>
  <si>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</si>
  <si>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</si>
  <si>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</si>
  <si>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</si>
  <si>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</si>
  <si>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</si>
  <si>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</si>
  <si>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</si>
  <si>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</si>
  <si>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</si>
  <si>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</si>
  <si>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</si>
  <si>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</si>
  <si>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</si>
  <si>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</si>
  <si>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</si>
  <si>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</si>
  <si>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</si>
  <si>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</si>
  <si>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</si>
  <si>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</si>
  <si>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</si>
  <si>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</si>
  <si>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</si>
  <si>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</si>
  <si>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</si>
  <si>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</si>
  <si>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</si>
  <si>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</si>
  <si>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</si>
  <si>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</si>
  <si>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</si>
  <si>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</si>
  <si>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</si>
  <si>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</si>
  <si>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</si>
  <si>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</si>
  <si>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</si>
  <si>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</si>
  <si>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</si>
  <si>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</si>
  <si>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</si>
  <si>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</si>
  <si>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</si>
  <si>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</si>
  <si>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</si>
  <si>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</si>
  <si>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</si>
  <si>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</si>
  <si>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</si>
  <si>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</si>
  <si>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</si>
  <si>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</si>
  <si>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</si>
  <si>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</si>
  <si>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</si>
  <si>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</si>
  <si>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</si>
  <si>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</si>
  <si>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</si>
  <si>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</si>
  <si>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</si>
  <si>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</si>
  <si>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</si>
  <si>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</si>
  <si>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</si>
  <si>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</si>
  <si>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</si>
  <si>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</si>
  <si>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</si>
  <si>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</si>
  <si>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</si>
  <si>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</si>
  <si>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</si>
  <si>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</si>
  <si>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</si>
  <si>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</si>
  <si>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</si>
  <si>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</si>
  <si>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</si>
  <si>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</si>
  <si>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</si>
  <si>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</si>
  <si>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</si>
  <si>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</si>
  <si>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</si>
  <si>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</si>
  <si>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</si>
  <si>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</si>
  <si>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</si>
  <si>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</si>
  <si>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</si>
  <si>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</si>
  <si>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</si>
  <si>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</si>
  <si>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</si>
  <si>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</si>
  <si>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</si>
  <si>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</si>
  <si>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</si>
  <si>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</si>
  <si>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</si>
  <si>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</si>
  <si>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</si>
  <si>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</si>
  <si>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</si>
  <si>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</si>
  <si>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</si>
  <si>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</si>
  <si>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</si>
  <si>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</si>
  <si>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</si>
  <si>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</si>
  <si>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</si>
  <si>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</si>
  <si>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</si>
  <si>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</si>
  <si>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</si>
  <si>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</si>
  <si>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</si>
  <si>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</si>
  <si>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</si>
  <si>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</si>
  <si>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</si>
  <si>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</si>
  <si>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</si>
  <si>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</si>
  <si>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Алманчиковское сельское поселение</t>
  </si>
  <si>
    <t>Балабаш-Баишевское сельское поселение</t>
  </si>
  <si>
    <t>Батыревское сельское поселение</t>
  </si>
  <si>
    <t>Бахтигильдинское сельское поселение</t>
  </si>
  <si>
    <t>Бикшикское сельское поселение</t>
  </si>
  <si>
    <t>Большечеменевское сельское поселение</t>
  </si>
  <si>
    <t>Долгоостровское сельское поселение</t>
  </si>
  <si>
    <t>Кзыл-Чишминское сельское поселение</t>
  </si>
  <si>
    <t>Новоахпердинское сельское поселение</t>
  </si>
  <si>
    <t xml:space="preserve"> Норваш-Шигалинское сельское поселение</t>
  </si>
  <si>
    <t>Первомайское сельское поселение</t>
  </si>
  <si>
    <t>Сигачинское сельское поселение</t>
  </si>
  <si>
    <t>Сугутское сельское поселение</t>
  </si>
  <si>
    <t>Тарханское сельское поселение</t>
  </si>
  <si>
    <t>Татарско-Сугутское сельское поселение</t>
  </si>
  <si>
    <t>Тойсинское сельское поселение</t>
  </si>
  <si>
    <t>Туруновское сельское поселение</t>
  </si>
  <si>
    <t>Шаймурзиноское сельское поселение</t>
  </si>
  <si>
    <t>Шыгырданское сельское поселение</t>
  </si>
  <si>
    <t>0</t>
  </si>
  <si>
    <t>Начальник финансового отдела</t>
  </si>
  <si>
    <t>администрации Батыревского района</t>
  </si>
  <si>
    <t>Т.А. Полякова</t>
  </si>
  <si>
    <t xml:space="preserve">администрации Батыревского района </t>
  </si>
  <si>
    <t>Норваш-Шигалинское сельское поселение</t>
  </si>
  <si>
    <t>Кредиторская задолженность на 01.01.2008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</si>
  <si>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</si>
  <si>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</si>
  <si>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</si>
  <si>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</si>
  <si>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</si>
  <si>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</si>
  <si>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</si>
  <si>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</si>
  <si>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</si>
  <si>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</si>
  <si>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</si>
  <si>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</si>
  <si>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</si>
  <si>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</si>
  <si>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</si>
  <si>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</si>
  <si>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</si>
  <si>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</si>
  <si>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</si>
  <si>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</si>
  <si>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Прогноз поступления налоговых и неналоговых доходов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</si>
  <si>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</si>
  <si>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</si>
  <si>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Прогноз поступления субсидий из  бюджета муниципального района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</si>
  <si>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</si>
  <si>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доходов в бюджет поселений на 2008 год</t>
  </si>
  <si>
    <t>Кредиторская задолженность на 01.02.2008</t>
  </si>
  <si>
    <t>Недоимка по местным налогам на 01.01.2008</t>
  </si>
  <si>
    <t>Недоимка по местным налогам на 01.05.2008</t>
  </si>
  <si>
    <t xml:space="preserve"> Результаты оценки качества управления финансами и платежеспособности поселений Батыревского района  по состоянию на 01.06.2008 г. </t>
  </si>
  <si>
    <t>Кредиторская задолженность на 01.05.2008</t>
  </si>
  <si>
    <t>Кредиторская задолженность на 01.06.2008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</si>
</sst>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2" fillId="0" borderId="1" xfId="18" applyFont="1" applyBorder="1" applyAlignment="1" applyProtection="1">
      <alignment vertical="top" wrapText="1"/>
      <protection locked="0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4" fillId="0" borderId="5" xfId="18" applyNumberFormat="1" applyFont="1" applyFill="1" applyBorder="1" applyAlignment="1">
      <alignment vertical="center" wrapText="1"/>
      <protection/>
    </xf>
    <xf numFmtId="169" fontId="4" fillId="0" borderId="12" xfId="0" applyNumberFormat="1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 wrapText="1"/>
    </xf>
    <xf numFmtId="0" fontId="2" fillId="0" borderId="4" xfId="18" applyFont="1" applyBorder="1" applyAlignment="1" applyProtection="1">
      <alignment vertical="top" wrapText="1"/>
      <protection locked="0"/>
    </xf>
    <xf numFmtId="169" fontId="4" fillId="0" borderId="7" xfId="0" applyNumberFormat="1" applyFont="1" applyFill="1" applyBorder="1" applyAlignment="1">
      <alignment vertical="center" wrapText="1"/>
    </xf>
    <xf numFmtId="169" fontId="4" fillId="0" borderId="12" xfId="0" applyNumberFormat="1" applyFont="1" applyBorder="1" applyAlignment="1">
      <alignment vertical="center" wrapText="1"/>
    </xf>
    <xf numFmtId="169" fontId="4" fillId="0" borderId="4" xfId="0" applyNumberFormat="1" applyFont="1" applyFill="1" applyBorder="1" applyAlignment="1">
      <alignment vertical="center" wrapText="1"/>
    </xf>
    <xf numFmtId="169" fontId="4" fillId="0" borderId="8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169" fontId="4" fillId="0" borderId="12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4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4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39.375" style="0" customWidth="1"/>
    <col min="19" max="19" width="11.25390625" style="0" customWidth="1"/>
  </cols>
  <sheetData>
    <row r="3" spans="2:19" ht="36" customHeight="1">
      <c r="B3" s="217" t="s">
        <v>230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5" spans="1:19" ht="35.25" customHeight="1">
      <c r="A5" s="183" t="s">
        <v>3</v>
      </c>
      <c r="B5" s="183" t="s">
        <v>102</v>
      </c>
      <c r="C5" s="184" t="s">
        <v>158</v>
      </c>
      <c r="D5" s="184" t="s">
        <v>159</v>
      </c>
      <c r="E5" s="184" t="s">
        <v>160</v>
      </c>
      <c r="F5" s="184" t="s">
        <v>161</v>
      </c>
      <c r="G5" s="184" t="s">
        <v>162</v>
      </c>
      <c r="H5" s="184" t="s">
        <v>163</v>
      </c>
      <c r="I5" s="184" t="s">
        <v>164</v>
      </c>
      <c r="J5" s="184" t="s">
        <v>165</v>
      </c>
      <c r="K5" s="184" t="s">
        <v>166</v>
      </c>
      <c r="L5" s="184" t="s">
        <v>167</v>
      </c>
      <c r="M5" s="184" t="s">
        <v>168</v>
      </c>
      <c r="N5" s="184" t="s">
        <v>169</v>
      </c>
      <c r="O5" s="184" t="s">
        <v>170</v>
      </c>
      <c r="P5" s="184" t="s">
        <v>171</v>
      </c>
      <c r="Q5" s="184" t="s">
        <v>172</v>
      </c>
      <c r="R5" s="184" t="s">
        <v>173</v>
      </c>
      <c r="S5" s="185" t="s">
        <v>174</v>
      </c>
    </row>
    <row r="6" spans="1:19" ht="12.75">
      <c r="A6" s="186">
        <v>1</v>
      </c>
      <c r="B6" s="189" t="s">
        <v>175</v>
      </c>
      <c r="C6" s="187">
        <f>SUM('о1 '!J8)</f>
        <v>0</v>
      </c>
      <c r="D6" s="188">
        <f>SUM('о2'!L6)</f>
        <v>0</v>
      </c>
      <c r="E6" s="188">
        <f>SUM('о3'!N6)</f>
        <v>0</v>
      </c>
      <c r="F6" s="188">
        <f>SUM('о4'!J6)</f>
        <v>1.2</v>
      </c>
      <c r="G6" s="188">
        <f>SUM('о5'!H6)</f>
        <v>1.2</v>
      </c>
      <c r="H6" s="188">
        <f>SUM('о6'!H6)</f>
        <v>1.2</v>
      </c>
      <c r="I6" s="188">
        <f>SUM('о7'!L6)</f>
        <v>1</v>
      </c>
      <c r="J6" s="188">
        <f>SUM('о8'!M6)</f>
        <v>0.75</v>
      </c>
      <c r="K6" s="188">
        <f>SUM('О9'!K6)</f>
        <v>0.75</v>
      </c>
      <c r="L6" s="188">
        <f>SUM('О10'!J6)</f>
        <v>0.5</v>
      </c>
      <c r="M6" s="188">
        <f>SUM('О11'!T7)</f>
        <v>0</v>
      </c>
      <c r="N6" s="188">
        <f>SUM('О12'!L6)</f>
        <v>0.75</v>
      </c>
      <c r="O6" s="188">
        <f>SUM('О13'!L6)</f>
        <v>0.75</v>
      </c>
      <c r="P6" s="188">
        <f>SUM('О14'!L6)</f>
        <v>0.75</v>
      </c>
      <c r="Q6" s="188">
        <f>SUM('О15'!R6)</f>
        <v>1.2</v>
      </c>
      <c r="R6" s="188">
        <f>SUM('О16'!L6)</f>
        <v>1</v>
      </c>
      <c r="S6" s="188">
        <f aca="true" t="shared" si="0" ref="S6:S28">SUM(C6:R6)</f>
        <v>11.049999999999999</v>
      </c>
    </row>
    <row r="7" spans="1:19" ht="12.75">
      <c r="A7" s="186">
        <v>2</v>
      </c>
      <c r="B7" s="189" t="s">
        <v>176</v>
      </c>
      <c r="C7" s="187">
        <f>SUM('о1 '!J9)</f>
        <v>0</v>
      </c>
      <c r="D7" s="188">
        <f>SUM('о2'!L7)</f>
        <v>0</v>
      </c>
      <c r="E7" s="188">
        <f>SUM('о3'!N7)</f>
        <v>0</v>
      </c>
      <c r="F7" s="188">
        <f>SUM('о4'!J7)</f>
        <v>1.2</v>
      </c>
      <c r="G7" s="188">
        <f>SUM('о5'!H7)</f>
        <v>1.2</v>
      </c>
      <c r="H7" s="188">
        <f>SUM('о6'!H7)</f>
        <v>1.2</v>
      </c>
      <c r="I7" s="188">
        <f>SUM('о7'!L7)</f>
        <v>1</v>
      </c>
      <c r="J7" s="188">
        <f>SUM('о8'!M7)</f>
        <v>0.75</v>
      </c>
      <c r="K7" s="188">
        <f>SUM('О9'!K7)</f>
        <v>0.75</v>
      </c>
      <c r="L7" s="188">
        <f>SUM('О10'!J7)</f>
        <v>0.5</v>
      </c>
      <c r="M7" s="188">
        <f>SUM('О11'!T8)</f>
        <v>0.75</v>
      </c>
      <c r="N7" s="188">
        <f>SUM('О12'!L7)</f>
        <v>0.75</v>
      </c>
      <c r="O7" s="188">
        <f>SUM('О13'!L7)</f>
        <v>0.75</v>
      </c>
      <c r="P7" s="188">
        <f>SUM('О14'!L7)</f>
        <v>0.75</v>
      </c>
      <c r="Q7" s="188">
        <f>SUM('О15'!R7)</f>
        <v>1.2</v>
      </c>
      <c r="R7" s="188">
        <f>SUM('О16'!L7)</f>
        <v>1</v>
      </c>
      <c r="S7" s="188">
        <f t="shared" si="0"/>
        <v>11.799999999999999</v>
      </c>
    </row>
    <row r="8" spans="1:19" ht="12.75">
      <c r="A8" s="186">
        <v>3</v>
      </c>
      <c r="B8" s="189" t="s">
        <v>177</v>
      </c>
      <c r="C8" s="187">
        <f>SUM('о1 '!J10)</f>
        <v>1.2</v>
      </c>
      <c r="D8" s="188">
        <f>SUM('о2'!L8)</f>
        <v>0.5</v>
      </c>
      <c r="E8" s="188">
        <f>SUM('о3'!N8)</f>
        <v>0.9990000000000001</v>
      </c>
      <c r="F8" s="188">
        <f>SUM('о4'!J8)</f>
        <v>1.2</v>
      </c>
      <c r="G8" s="188">
        <f>SUM('о5'!H8)</f>
        <v>1.2</v>
      </c>
      <c r="H8" s="188">
        <f>SUM('о6'!H8)</f>
        <v>1.2</v>
      </c>
      <c r="I8" s="188">
        <f>SUM('о7'!L8)</f>
        <v>1</v>
      </c>
      <c r="J8" s="188">
        <f>SUM('о8'!M8)</f>
        <v>0.75</v>
      </c>
      <c r="K8" s="188">
        <f>SUM('О9'!K8)</f>
        <v>0.75</v>
      </c>
      <c r="L8" s="188">
        <f>SUM('О10'!J8)</f>
        <v>0.5</v>
      </c>
      <c r="M8" s="188">
        <f>SUM('О11'!T9)</f>
        <v>0.75</v>
      </c>
      <c r="N8" s="188">
        <f>SUM('О12'!L8)</f>
        <v>0.75</v>
      </c>
      <c r="O8" s="188">
        <f>SUM('О13'!L8)</f>
        <v>0.75</v>
      </c>
      <c r="P8" s="188">
        <f>SUM('О14'!L8)</f>
        <v>0.75</v>
      </c>
      <c r="Q8" s="188">
        <f>SUM('О15'!R8)</f>
        <v>1.008</v>
      </c>
      <c r="R8" s="188">
        <f>SUM('О16'!L8)</f>
        <v>1</v>
      </c>
      <c r="S8" s="188">
        <f t="shared" si="0"/>
        <v>14.306999999999999</v>
      </c>
    </row>
    <row r="9" spans="1:19" ht="12.75">
      <c r="A9" s="186">
        <v>4</v>
      </c>
      <c r="B9" s="189" t="s">
        <v>178</v>
      </c>
      <c r="C9" s="187">
        <f>SUM('о1 '!J11)</f>
        <v>0</v>
      </c>
      <c r="D9" s="188">
        <f>SUM('о2'!L9)</f>
        <v>0</v>
      </c>
      <c r="E9" s="188">
        <f>SUM('о3'!N9)</f>
        <v>0</v>
      </c>
      <c r="F9" s="188">
        <f>SUM('о4'!J9)</f>
        <v>1.2</v>
      </c>
      <c r="G9" s="188">
        <f>SUM('о5'!H9)</f>
        <v>1.2</v>
      </c>
      <c r="H9" s="188">
        <f>SUM('о6'!H9)</f>
        <v>1.2</v>
      </c>
      <c r="I9" s="188">
        <f>SUM('о7'!L9)</f>
        <v>1</v>
      </c>
      <c r="J9" s="188">
        <f>SUM('о8'!M9)</f>
        <v>0.75</v>
      </c>
      <c r="K9" s="188">
        <f>SUM('О9'!K9)</f>
        <v>0.75</v>
      </c>
      <c r="L9" s="188">
        <f>SUM('О10'!J9)</f>
        <v>0.5</v>
      </c>
      <c r="M9" s="188">
        <f>SUM('О11'!T10)</f>
        <v>0.75</v>
      </c>
      <c r="N9" s="188">
        <f>SUM('О12'!L9)</f>
        <v>0.75</v>
      </c>
      <c r="O9" s="188">
        <f>SUM('О13'!L9)</f>
        <v>0.75</v>
      </c>
      <c r="P9" s="188">
        <f>SUM('О14'!L9)</f>
        <v>0.75</v>
      </c>
      <c r="Q9" s="188">
        <f>SUM('О15'!R9)</f>
        <v>1.2</v>
      </c>
      <c r="R9" s="188">
        <f>SUM('О16'!L9)</f>
        <v>1</v>
      </c>
      <c r="S9" s="188">
        <f t="shared" si="0"/>
        <v>11.799999999999999</v>
      </c>
    </row>
    <row r="10" spans="1:19" ht="12.75">
      <c r="A10" s="186">
        <v>5</v>
      </c>
      <c r="B10" s="189" t="s">
        <v>179</v>
      </c>
      <c r="C10" s="187">
        <f>SUM('о1 '!J12)</f>
        <v>0</v>
      </c>
      <c r="D10" s="188">
        <f>SUM('о2'!L10)</f>
        <v>0.0845</v>
      </c>
      <c r="E10" s="188">
        <f>SUM('о3'!N10)</f>
        <v>0.17400000000000002</v>
      </c>
      <c r="F10" s="188">
        <f>SUM('о4'!J10)</f>
        <v>1.2</v>
      </c>
      <c r="G10" s="188">
        <f>SUM('о5'!H10)</f>
        <v>1.2</v>
      </c>
      <c r="H10" s="188">
        <f>SUM('о6'!H10)</f>
        <v>1.2</v>
      </c>
      <c r="I10" s="188">
        <f>SUM('о7'!L10)</f>
        <v>1</v>
      </c>
      <c r="J10" s="188">
        <f>SUM('о8'!M10)</f>
        <v>0.75</v>
      </c>
      <c r="K10" s="188">
        <f>SUM('О9'!K10)</f>
        <v>0.75</v>
      </c>
      <c r="L10" s="188">
        <f>SUM('О10'!J10)</f>
        <v>0.5</v>
      </c>
      <c r="M10" s="188">
        <f>SUM('О11'!T11)</f>
        <v>0.75</v>
      </c>
      <c r="N10" s="188">
        <f>SUM('О12'!L10)</f>
        <v>0.75</v>
      </c>
      <c r="O10" s="188">
        <f>SUM('О13'!L10)</f>
        <v>0.75</v>
      </c>
      <c r="P10" s="188">
        <f>SUM('О14'!L10)</f>
        <v>0.75</v>
      </c>
      <c r="Q10" s="188">
        <f>SUM('О15'!R10)</f>
        <v>1.2</v>
      </c>
      <c r="R10" s="188">
        <f>SUM('О16'!L10)</f>
        <v>1</v>
      </c>
      <c r="S10" s="188">
        <f t="shared" si="0"/>
        <v>12.058499999999999</v>
      </c>
    </row>
    <row r="11" spans="1:19" ht="12.75">
      <c r="A11" s="186">
        <v>6</v>
      </c>
      <c r="B11" s="189" t="s">
        <v>180</v>
      </c>
      <c r="C11" s="187">
        <f>SUM('о1 '!J13)</f>
        <v>0</v>
      </c>
      <c r="D11" s="188">
        <f>SUM('о2'!L11)</f>
        <v>0</v>
      </c>
      <c r="E11" s="188">
        <f>SUM('о3'!N11)</f>
        <v>0.168</v>
      </c>
      <c r="F11" s="188">
        <f>SUM('о4'!J11)</f>
        <v>1.2</v>
      </c>
      <c r="G11" s="188">
        <f>SUM('о5'!H11)</f>
        <v>1.2</v>
      </c>
      <c r="H11" s="188">
        <f>SUM('о6'!H11)</f>
        <v>1.2</v>
      </c>
      <c r="I11" s="188">
        <f>SUM('о7'!L11)</f>
        <v>1</v>
      </c>
      <c r="J11" s="188">
        <f>SUM('о8'!M11)</f>
        <v>0.75</v>
      </c>
      <c r="K11" s="188">
        <f>SUM('О9'!K11)</f>
        <v>0.75</v>
      </c>
      <c r="L11" s="188">
        <f>SUM('О10'!J11)</f>
        <v>0.5</v>
      </c>
      <c r="M11" s="188">
        <f>SUM('О11'!T12)</f>
        <v>0.75</v>
      </c>
      <c r="N11" s="188">
        <f>SUM('О12'!L11)</f>
        <v>0.75</v>
      </c>
      <c r="O11" s="188">
        <f>SUM('О13'!L11)</f>
        <v>0.75</v>
      </c>
      <c r="P11" s="188">
        <f>SUM('О14'!L11)</f>
        <v>0.75</v>
      </c>
      <c r="Q11" s="188">
        <f>SUM('О15'!R11)</f>
        <v>1.2</v>
      </c>
      <c r="R11" s="188">
        <f>SUM('О16'!L11)</f>
        <v>1</v>
      </c>
      <c r="S11" s="188">
        <f t="shared" si="0"/>
        <v>11.968</v>
      </c>
    </row>
    <row r="12" spans="1:19" ht="12.75">
      <c r="A12" s="186">
        <v>7</v>
      </c>
      <c r="B12" s="189" t="s">
        <v>181</v>
      </c>
      <c r="C12" s="187">
        <f>SUM('о1 '!J14)</f>
        <v>0</v>
      </c>
      <c r="D12" s="188">
        <f>SUM('о2'!L12)</f>
        <v>0</v>
      </c>
      <c r="E12" s="188">
        <f>SUM('о3'!N12)</f>
        <v>0</v>
      </c>
      <c r="F12" s="188">
        <f>SUM('о4'!J12)</f>
        <v>1.2</v>
      </c>
      <c r="G12" s="188">
        <f>SUM('о5'!H12)</f>
        <v>1.2</v>
      </c>
      <c r="H12" s="188">
        <f>SUM('о6'!H12)</f>
        <v>1.2</v>
      </c>
      <c r="I12" s="188">
        <f>SUM('о7'!L12)</f>
        <v>1</v>
      </c>
      <c r="J12" s="188">
        <f>SUM('о8'!M12)</f>
        <v>0.75</v>
      </c>
      <c r="K12" s="188">
        <f>SUM('О9'!K12)</f>
        <v>0.75</v>
      </c>
      <c r="L12" s="188">
        <f>SUM('О10'!J12)</f>
        <v>0.5</v>
      </c>
      <c r="M12" s="188">
        <f>SUM('О11'!T13)</f>
        <v>0</v>
      </c>
      <c r="N12" s="188">
        <f>SUM('О12'!L12)</f>
        <v>0.75</v>
      </c>
      <c r="O12" s="188">
        <f>SUM('О13'!L12)</f>
        <v>0.75</v>
      </c>
      <c r="P12" s="188">
        <f>SUM('О14'!L12)</f>
        <v>0.75</v>
      </c>
      <c r="Q12" s="188">
        <f>SUM('О15'!R12)</f>
        <v>1.2</v>
      </c>
      <c r="R12" s="188">
        <f>SUM('О16'!L12)</f>
        <v>1</v>
      </c>
      <c r="S12" s="188">
        <f t="shared" si="0"/>
        <v>11.049999999999999</v>
      </c>
    </row>
    <row r="13" spans="1:19" ht="12.75">
      <c r="A13" s="186">
        <v>8</v>
      </c>
      <c r="B13" s="189" t="s">
        <v>182</v>
      </c>
      <c r="C13" s="187">
        <f>SUM('о1 '!J15)</f>
        <v>0</v>
      </c>
      <c r="D13" s="188">
        <f>SUM('о2'!L13)</f>
        <v>0</v>
      </c>
      <c r="E13" s="188">
        <f>SUM('о3'!N13)</f>
        <v>0</v>
      </c>
      <c r="F13" s="188">
        <f>SUM('о4'!J13)</f>
        <v>1.2</v>
      </c>
      <c r="G13" s="188">
        <f>SUM('о5'!H13)</f>
        <v>1.2</v>
      </c>
      <c r="H13" s="188">
        <f>SUM('о6'!H13)</f>
        <v>1.2</v>
      </c>
      <c r="I13" s="188">
        <f>SUM('о7'!L13)</f>
        <v>1</v>
      </c>
      <c r="J13" s="188">
        <f>SUM('о8'!M13)</f>
        <v>0.75</v>
      </c>
      <c r="K13" s="188">
        <f>SUM('О9'!K13)</f>
        <v>0.75</v>
      </c>
      <c r="L13" s="188">
        <f>SUM('О10'!J13)</f>
        <v>0.5</v>
      </c>
      <c r="M13" s="188">
        <f>SUM('О11'!T14)</f>
        <v>0</v>
      </c>
      <c r="N13" s="188">
        <f>SUM('О12'!L13)</f>
        <v>0.75</v>
      </c>
      <c r="O13" s="188">
        <f>SUM('О13'!L13)</f>
        <v>0.75</v>
      </c>
      <c r="P13" s="188">
        <f>SUM('О14'!L13)</f>
        <v>0.75</v>
      </c>
      <c r="Q13" s="188">
        <f>SUM('О15'!R13)</f>
        <v>1.2</v>
      </c>
      <c r="R13" s="188">
        <f>SUM('О16'!L13)</f>
        <v>1</v>
      </c>
      <c r="S13" s="188">
        <f t="shared" si="0"/>
        <v>11.049999999999999</v>
      </c>
    </row>
    <row r="14" spans="1:19" ht="12.75">
      <c r="A14" s="186">
        <v>9</v>
      </c>
      <c r="B14" s="189" t="s">
        <v>183</v>
      </c>
      <c r="C14" s="187">
        <f>SUM('о1 '!J16)</f>
        <v>0</v>
      </c>
      <c r="D14" s="188">
        <f>SUM('о2'!L14)</f>
        <v>0</v>
      </c>
      <c r="E14" s="188">
        <f>SUM('о3'!N14)</f>
        <v>0</v>
      </c>
      <c r="F14" s="188">
        <f>SUM('о4'!J14)</f>
        <v>1.2</v>
      </c>
      <c r="G14" s="188">
        <f>SUM('о5'!H14)</f>
        <v>1.2</v>
      </c>
      <c r="H14" s="188">
        <f>SUM('о6'!H14)</f>
        <v>1.2</v>
      </c>
      <c r="I14" s="188">
        <f>SUM('о7'!L14)</f>
        <v>1</v>
      </c>
      <c r="J14" s="188">
        <f>SUM('о8'!M14)</f>
        <v>0.75</v>
      </c>
      <c r="K14" s="188">
        <f>SUM('О9'!K14)</f>
        <v>0.75</v>
      </c>
      <c r="L14" s="188">
        <f>SUM('О10'!J14)</f>
        <v>0.5</v>
      </c>
      <c r="M14" s="188">
        <f>SUM('О11'!T15)</f>
        <v>0.75</v>
      </c>
      <c r="N14" s="188">
        <f>SUM('О12'!L14)</f>
        <v>0.75</v>
      </c>
      <c r="O14" s="188">
        <f>SUM('О13'!L14)</f>
        <v>0.75</v>
      </c>
      <c r="P14" s="188">
        <f>SUM('О14'!L14)</f>
        <v>0.75</v>
      </c>
      <c r="Q14" s="188">
        <f>SUM('О15'!R14)</f>
        <v>1.2</v>
      </c>
      <c r="R14" s="188">
        <f>SUM('О16'!L14)</f>
        <v>1</v>
      </c>
      <c r="S14" s="188">
        <f t="shared" si="0"/>
        <v>11.799999999999999</v>
      </c>
    </row>
    <row r="15" spans="1:19" ht="12.75">
      <c r="A15" s="186">
        <v>10</v>
      </c>
      <c r="B15" s="189" t="s">
        <v>184</v>
      </c>
      <c r="C15" s="187">
        <f>SUM('о1 '!J17)</f>
        <v>0</v>
      </c>
      <c r="D15" s="188">
        <f>SUM('о2'!L15)</f>
        <v>0</v>
      </c>
      <c r="E15" s="188">
        <f>SUM('о3'!N15)</f>
        <v>0</v>
      </c>
      <c r="F15" s="188">
        <f>SUM('о4'!J15)</f>
        <v>1.2</v>
      </c>
      <c r="G15" s="188">
        <f>SUM('о5'!H15)</f>
        <v>1.2</v>
      </c>
      <c r="H15" s="188">
        <f>SUM('о6'!H15)</f>
        <v>1.2</v>
      </c>
      <c r="I15" s="188">
        <f>SUM('о7'!L15)</f>
        <v>1</v>
      </c>
      <c r="J15" s="188">
        <f>SUM('о8'!M15)</f>
        <v>0.75</v>
      </c>
      <c r="K15" s="188">
        <f>SUM('О9'!K15)</f>
        <v>0.75</v>
      </c>
      <c r="L15" s="188">
        <f>SUM('О10'!J15)</f>
        <v>0.5</v>
      </c>
      <c r="M15" s="188">
        <f>SUM('О11'!T16)</f>
        <v>0</v>
      </c>
      <c r="N15" s="188">
        <f>SUM('О12'!L15)</f>
        <v>0.75</v>
      </c>
      <c r="O15" s="188">
        <f>SUM('О13'!L15)</f>
        <v>0.75</v>
      </c>
      <c r="P15" s="188">
        <f>SUM('О14'!L15)</f>
        <v>0.75</v>
      </c>
      <c r="Q15" s="188">
        <f>SUM('О15'!R15)</f>
        <v>0.84</v>
      </c>
      <c r="R15" s="188">
        <f>SUM('О16'!L15)</f>
        <v>1</v>
      </c>
      <c r="S15" s="188">
        <f t="shared" si="0"/>
        <v>10.69</v>
      </c>
    </row>
    <row r="16" spans="1:19" ht="12.75">
      <c r="A16" s="186">
        <v>11</v>
      </c>
      <c r="B16" s="189" t="s">
        <v>185</v>
      </c>
      <c r="C16" s="187">
        <f>SUM('о1 '!J18)</f>
        <v>0</v>
      </c>
      <c r="D16" s="188">
        <f>SUM('о2'!L16)</f>
        <v>0.139</v>
      </c>
      <c r="E16" s="188">
        <f>SUM('о3'!N16)</f>
        <v>0.0105</v>
      </c>
      <c r="F16" s="188">
        <f>SUM('о4'!J16)</f>
        <v>1.2</v>
      </c>
      <c r="G16" s="188">
        <f>SUM('о5'!H16)</f>
        <v>1.2</v>
      </c>
      <c r="H16" s="188">
        <f>SUM('о6'!H16)</f>
        <v>1.2</v>
      </c>
      <c r="I16" s="188">
        <f>SUM('о7'!L16)</f>
        <v>1</v>
      </c>
      <c r="J16" s="188">
        <f>SUM('о8'!M16)</f>
        <v>0.75</v>
      </c>
      <c r="K16" s="188">
        <f>SUM('О9'!K16)</f>
        <v>0.75</v>
      </c>
      <c r="L16" s="188">
        <f>SUM('О10'!J16)</f>
        <v>0.5</v>
      </c>
      <c r="M16" s="188">
        <f>SUM('О11'!T17)</f>
        <v>0.75</v>
      </c>
      <c r="N16" s="188">
        <f>SUM('О12'!L16)</f>
        <v>0.75</v>
      </c>
      <c r="O16" s="188">
        <f>SUM('О13'!L16)</f>
        <v>0.75</v>
      </c>
      <c r="P16" s="188">
        <f>SUM('О14'!L16)</f>
        <v>0.75</v>
      </c>
      <c r="Q16" s="188">
        <f>SUM('О15'!R16)</f>
        <v>1.2</v>
      </c>
      <c r="R16" s="188">
        <f>SUM('О16'!L16)</f>
        <v>1</v>
      </c>
      <c r="S16" s="188">
        <f t="shared" si="0"/>
        <v>11.9495</v>
      </c>
    </row>
    <row r="17" spans="1:19" ht="12.75">
      <c r="A17" s="186">
        <v>12</v>
      </c>
      <c r="B17" s="189" t="s">
        <v>186</v>
      </c>
      <c r="C17" s="187">
        <f>SUM('о1 '!J19)</f>
        <v>0</v>
      </c>
      <c r="D17" s="188">
        <f>SUM('о2'!L17)</f>
        <v>0</v>
      </c>
      <c r="E17" s="188">
        <f>SUM('о3'!N17)</f>
        <v>0</v>
      </c>
      <c r="F17" s="188">
        <f>SUM('о4'!J17)</f>
        <v>1.2</v>
      </c>
      <c r="G17" s="188">
        <f>SUM('о5'!H17)</f>
        <v>1.2</v>
      </c>
      <c r="H17" s="188">
        <f>SUM('о6'!H17)</f>
        <v>1.2</v>
      </c>
      <c r="I17" s="188">
        <f>SUM('о7'!L17)</f>
        <v>1</v>
      </c>
      <c r="J17" s="188">
        <f>SUM('о8'!M17)</f>
        <v>0.75</v>
      </c>
      <c r="K17" s="188">
        <f>SUM('О9'!K17)</f>
        <v>0.75</v>
      </c>
      <c r="L17" s="188">
        <f>SUM('О10'!J17)</f>
        <v>0.5</v>
      </c>
      <c r="M17" s="188">
        <f>SUM('О11'!T18)</f>
        <v>0</v>
      </c>
      <c r="N17" s="188">
        <f>SUM('О12'!L17)</f>
        <v>0.75</v>
      </c>
      <c r="O17" s="188">
        <f>SUM('О13'!L17)</f>
        <v>0.75</v>
      </c>
      <c r="P17" s="188">
        <f>SUM('О14'!L17)</f>
        <v>0.75</v>
      </c>
      <c r="Q17" s="188">
        <f>SUM('О15'!R17)</f>
        <v>1.2</v>
      </c>
      <c r="R17" s="188">
        <f>SUM('О16'!L17)</f>
        <v>1</v>
      </c>
      <c r="S17" s="188">
        <f t="shared" si="0"/>
        <v>11.049999999999999</v>
      </c>
    </row>
    <row r="18" spans="1:19" ht="12.75">
      <c r="A18" s="186">
        <v>13</v>
      </c>
      <c r="B18" s="189" t="s">
        <v>187</v>
      </c>
      <c r="C18" s="187">
        <f>SUM('о1 '!J20)</f>
        <v>0</v>
      </c>
      <c r="D18" s="188">
        <f>SUM('о2'!L18)</f>
        <v>0</v>
      </c>
      <c r="E18" s="188">
        <f>SUM('о3'!N18)</f>
        <v>0</v>
      </c>
      <c r="F18" s="188">
        <f>SUM('о4'!J18)</f>
        <v>1.2</v>
      </c>
      <c r="G18" s="188">
        <f>SUM('о5'!H18)</f>
        <v>1.2</v>
      </c>
      <c r="H18" s="188">
        <f>SUM('о6'!H18)</f>
        <v>1.2</v>
      </c>
      <c r="I18" s="188">
        <f>SUM('о7'!L18)</f>
        <v>1</v>
      </c>
      <c r="J18" s="188">
        <f>SUM('о8'!M18)</f>
        <v>0.75</v>
      </c>
      <c r="K18" s="188">
        <f>SUM('О9'!K18)</f>
        <v>0.75</v>
      </c>
      <c r="L18" s="188">
        <f>SUM('О10'!J18)</f>
        <v>0.5</v>
      </c>
      <c r="M18" s="188">
        <f>SUM('О11'!T19)</f>
        <v>0.75</v>
      </c>
      <c r="N18" s="188">
        <f>SUM('О12'!L18)</f>
        <v>0.75</v>
      </c>
      <c r="O18" s="188">
        <f>SUM('О13'!L18)</f>
        <v>0.75</v>
      </c>
      <c r="P18" s="188">
        <f>SUM('О14'!L18)</f>
        <v>0.75</v>
      </c>
      <c r="Q18" s="188">
        <f>SUM('О15'!R18)</f>
        <v>1.2</v>
      </c>
      <c r="R18" s="188">
        <f>SUM('О16'!L18)</f>
        <v>1</v>
      </c>
      <c r="S18" s="188">
        <f t="shared" si="0"/>
        <v>11.799999999999999</v>
      </c>
    </row>
    <row r="19" spans="1:19" ht="12.75">
      <c r="A19" s="186">
        <v>14</v>
      </c>
      <c r="B19" s="189" t="s">
        <v>188</v>
      </c>
      <c r="C19" s="187">
        <f>SUM('о1 '!J21)</f>
        <v>0</v>
      </c>
      <c r="D19" s="188">
        <f>SUM('о2'!L19)</f>
        <v>0</v>
      </c>
      <c r="E19" s="188">
        <f>SUM('о3'!N19)</f>
        <v>0</v>
      </c>
      <c r="F19" s="188">
        <f>SUM('о4'!J19)</f>
        <v>1.2</v>
      </c>
      <c r="G19" s="188">
        <f>SUM('о5'!H19)</f>
        <v>1.2</v>
      </c>
      <c r="H19" s="188">
        <f>SUM('о6'!H19)</f>
        <v>1.2</v>
      </c>
      <c r="I19" s="188">
        <f>SUM('о7'!L19)</f>
        <v>1</v>
      </c>
      <c r="J19" s="188">
        <f>SUM('о8'!M19)</f>
        <v>0.75</v>
      </c>
      <c r="K19" s="188">
        <f>SUM('О9'!K19)</f>
        <v>0.75</v>
      </c>
      <c r="L19" s="188">
        <f>SUM('О10'!J19)</f>
        <v>0.5</v>
      </c>
      <c r="M19" s="188">
        <f>SUM('О11'!T20)</f>
        <v>0</v>
      </c>
      <c r="N19" s="188">
        <f>SUM('О12'!L19)</f>
        <v>0.75</v>
      </c>
      <c r="O19" s="188">
        <f>SUM('О13'!L19)</f>
        <v>0.75</v>
      </c>
      <c r="P19" s="188">
        <f>SUM('О14'!L19)</f>
        <v>0.75</v>
      </c>
      <c r="Q19" s="188">
        <f>SUM('О15'!R19)</f>
        <v>1.2</v>
      </c>
      <c r="R19" s="188">
        <f>SUM('О16'!L19)</f>
        <v>1</v>
      </c>
      <c r="S19" s="188">
        <f t="shared" si="0"/>
        <v>11.049999999999999</v>
      </c>
    </row>
    <row r="20" spans="1:19" ht="12.75">
      <c r="A20" s="186">
        <v>15</v>
      </c>
      <c r="B20" s="189" t="s">
        <v>189</v>
      </c>
      <c r="C20" s="187">
        <f>SUM('о1 '!J22)</f>
        <v>0</v>
      </c>
      <c r="D20" s="188">
        <f>SUM('о2'!L20)</f>
        <v>0.1105</v>
      </c>
      <c r="E20" s="188">
        <f>SUM('о3'!N20)</f>
        <v>0.1215</v>
      </c>
      <c r="F20" s="188">
        <f>SUM('о4'!J20)</f>
        <v>1.2</v>
      </c>
      <c r="G20" s="188">
        <f>SUM('о5'!H20)</f>
        <v>1.2</v>
      </c>
      <c r="H20" s="188">
        <f>SUM('о6'!H20)</f>
        <v>1.2</v>
      </c>
      <c r="I20" s="188">
        <f>SUM('о7'!L20)</f>
        <v>1</v>
      </c>
      <c r="J20" s="188">
        <f>SUM('о8'!M20)</f>
        <v>0.75</v>
      </c>
      <c r="K20" s="188">
        <f>SUM('О9'!K20)</f>
        <v>0.75</v>
      </c>
      <c r="L20" s="188">
        <f>SUM('О10'!J20)</f>
        <v>0.5</v>
      </c>
      <c r="M20" s="188">
        <f>SUM('О11'!T21)</f>
        <v>0</v>
      </c>
      <c r="N20" s="188">
        <f>SUM('О12'!L20)</f>
        <v>0.75</v>
      </c>
      <c r="O20" s="188">
        <f>SUM('О13'!L20)</f>
        <v>0.75</v>
      </c>
      <c r="P20" s="188">
        <f>SUM('О14'!L20)</f>
        <v>0.75</v>
      </c>
      <c r="Q20" s="188">
        <f>SUM('О15'!R20)</f>
        <v>1.2</v>
      </c>
      <c r="R20" s="188">
        <f>SUM('О16'!L20)</f>
        <v>1</v>
      </c>
      <c r="S20" s="188">
        <f t="shared" si="0"/>
        <v>11.282</v>
      </c>
    </row>
    <row r="21" spans="1:19" ht="12.75">
      <c r="A21" s="186">
        <v>16</v>
      </c>
      <c r="B21" s="189" t="s">
        <v>190</v>
      </c>
      <c r="C21" s="187">
        <f>SUM('о1 '!J23)</f>
        <v>0</v>
      </c>
      <c r="D21" s="188">
        <f>SUM('о2'!L21)</f>
        <v>0.0155</v>
      </c>
      <c r="E21" s="188">
        <f>SUM('о3'!N21)</f>
        <v>0.14550000000000002</v>
      </c>
      <c r="F21" s="188">
        <f>SUM('о4'!J21)</f>
        <v>1.2</v>
      </c>
      <c r="G21" s="188">
        <f>SUM('о5'!H21)</f>
        <v>1.2</v>
      </c>
      <c r="H21" s="188">
        <f>SUM('о6'!H21)</f>
        <v>1.2</v>
      </c>
      <c r="I21" s="188">
        <f>SUM('о7'!L21)</f>
        <v>1</v>
      </c>
      <c r="J21" s="188">
        <f>SUM('о8'!M21)</f>
        <v>0.75</v>
      </c>
      <c r="K21" s="188">
        <f>SUM('О9'!K21)</f>
        <v>0.75</v>
      </c>
      <c r="L21" s="188">
        <f>SUM('О10'!J21)</f>
        <v>0.5</v>
      </c>
      <c r="M21" s="188">
        <f>SUM('О11'!T22)</f>
        <v>0.75</v>
      </c>
      <c r="N21" s="188">
        <f>SUM('О12'!L21)</f>
        <v>0.75</v>
      </c>
      <c r="O21" s="188">
        <f>SUM('О13'!L21)</f>
        <v>0.75</v>
      </c>
      <c r="P21" s="188">
        <f>SUM('О14'!L21)</f>
        <v>0.75</v>
      </c>
      <c r="Q21" s="188">
        <f>SUM('О15'!R21)</f>
        <v>1.2</v>
      </c>
      <c r="R21" s="188">
        <f>SUM('О16'!L21)</f>
        <v>1</v>
      </c>
      <c r="S21" s="188">
        <f t="shared" si="0"/>
        <v>11.960999999999999</v>
      </c>
    </row>
    <row r="22" spans="1:19" ht="12.75">
      <c r="A22" s="186">
        <v>17</v>
      </c>
      <c r="B22" s="189" t="s">
        <v>191</v>
      </c>
      <c r="C22" s="187">
        <f>SUM('о1 '!J24)</f>
        <v>0</v>
      </c>
      <c r="D22" s="188">
        <f>SUM('о2'!L22)</f>
        <v>0</v>
      </c>
      <c r="E22" s="188">
        <f>SUM('о3'!N22)</f>
        <v>0</v>
      </c>
      <c r="F22" s="188">
        <f>SUM('о4'!J22)</f>
        <v>1.2</v>
      </c>
      <c r="G22" s="188">
        <f>SUM('о5'!H22)</f>
        <v>1.2</v>
      </c>
      <c r="H22" s="188">
        <f>SUM('о6'!H22)</f>
        <v>1.2</v>
      </c>
      <c r="I22" s="188">
        <f>SUM('о7'!L22)</f>
        <v>1</v>
      </c>
      <c r="J22" s="188">
        <f>SUM('о8'!M22)</f>
        <v>0.75</v>
      </c>
      <c r="K22" s="188">
        <f>SUM('О9'!K22)</f>
        <v>0.75</v>
      </c>
      <c r="L22" s="188">
        <f>SUM('О10'!J22)</f>
        <v>0.5</v>
      </c>
      <c r="M22" s="188">
        <f>SUM('О11'!T23)</f>
        <v>0</v>
      </c>
      <c r="N22" s="188">
        <f>SUM('О12'!L22)</f>
        <v>0.75</v>
      </c>
      <c r="O22" s="188">
        <f>SUM('О13'!L22)</f>
        <v>0.75</v>
      </c>
      <c r="P22" s="188">
        <f>SUM('О14'!L22)</f>
        <v>0.75</v>
      </c>
      <c r="Q22" s="188">
        <f>SUM('О15'!R22)</f>
        <v>1.2</v>
      </c>
      <c r="R22" s="188">
        <f>SUM('О16'!L22)</f>
        <v>1</v>
      </c>
      <c r="S22" s="188">
        <f t="shared" si="0"/>
        <v>11.049999999999999</v>
      </c>
    </row>
    <row r="23" spans="1:19" ht="12.75">
      <c r="A23" s="186">
        <v>18</v>
      </c>
      <c r="B23" s="189" t="s">
        <v>192</v>
      </c>
      <c r="C23" s="187">
        <f>SUM('о1 '!J25)</f>
        <v>0</v>
      </c>
      <c r="D23" s="188">
        <f>SUM('о2'!L23)</f>
        <v>0.075</v>
      </c>
      <c r="E23" s="188">
        <f>SUM('о3'!N23)</f>
        <v>0.4635</v>
      </c>
      <c r="F23" s="188">
        <f>SUM('о4'!J23)</f>
        <v>1.2</v>
      </c>
      <c r="G23" s="188">
        <f>SUM('о5'!H23)</f>
        <v>1.2</v>
      </c>
      <c r="H23" s="188">
        <f>SUM('о6'!H23)</f>
        <v>1.2</v>
      </c>
      <c r="I23" s="188">
        <f>SUM('о7'!L23)</f>
        <v>1</v>
      </c>
      <c r="J23" s="188">
        <f>SUM('о8'!M23)</f>
        <v>0.75</v>
      </c>
      <c r="K23" s="188">
        <f>SUM('О9'!K23)</f>
        <v>0.75</v>
      </c>
      <c r="L23" s="188">
        <f>SUM('О10'!J23)</f>
        <v>0.5</v>
      </c>
      <c r="M23" s="188">
        <f>SUM('О11'!T24)</f>
        <v>0.75</v>
      </c>
      <c r="N23" s="188">
        <f>SUM('О12'!L23)</f>
        <v>0.75</v>
      </c>
      <c r="O23" s="188">
        <f>SUM('О13'!L23)</f>
        <v>0.75</v>
      </c>
      <c r="P23" s="188">
        <f>SUM('О14'!L23)</f>
        <v>0.75</v>
      </c>
      <c r="Q23" s="188">
        <f>SUM('О15'!R23)</f>
        <v>1.2</v>
      </c>
      <c r="R23" s="188">
        <f>SUM('О16'!L23)</f>
        <v>1</v>
      </c>
      <c r="S23" s="188">
        <f t="shared" si="0"/>
        <v>12.3385</v>
      </c>
    </row>
    <row r="24" spans="1:19" ht="12.75">
      <c r="A24" s="186">
        <v>19</v>
      </c>
      <c r="B24" s="189" t="s">
        <v>193</v>
      </c>
      <c r="C24" s="187">
        <f>SUM('о1 '!J26)</f>
        <v>0</v>
      </c>
      <c r="D24" s="188">
        <f>SUM('о2'!L24)</f>
        <v>0.319</v>
      </c>
      <c r="E24" s="188">
        <f>SUM('о3'!N24)</f>
        <v>0.41700000000000004</v>
      </c>
      <c r="F24" s="188">
        <f>SUM('о4'!J24)</f>
        <v>1.2</v>
      </c>
      <c r="G24" s="188">
        <f>SUM('о5'!H24)</f>
        <v>1.2</v>
      </c>
      <c r="H24" s="188">
        <f>SUM('о6'!H24)</f>
        <v>1.2</v>
      </c>
      <c r="I24" s="188">
        <f>SUM('о7'!L24)</f>
        <v>1</v>
      </c>
      <c r="J24" s="188">
        <f>SUM('о8'!M24)</f>
        <v>0.75</v>
      </c>
      <c r="K24" s="188">
        <f>SUM('О9'!K24)</f>
        <v>0.75</v>
      </c>
      <c r="L24" s="188">
        <f>SUM('О10'!J24)</f>
        <v>0.5</v>
      </c>
      <c r="M24" s="188">
        <f>SUM('О11'!T25)</f>
        <v>0.75</v>
      </c>
      <c r="N24" s="188">
        <f>SUM('О12'!L24)</f>
        <v>0.75</v>
      </c>
      <c r="O24" s="188">
        <f>SUM('О13'!L24)</f>
        <v>0.75</v>
      </c>
      <c r="P24" s="188">
        <f>SUM('О14'!L24)</f>
        <v>0.75</v>
      </c>
      <c r="Q24" s="188">
        <f>SUM('О15'!R24)</f>
        <v>1.2</v>
      </c>
      <c r="R24" s="188">
        <f>SUM('О16'!L24)</f>
        <v>1</v>
      </c>
      <c r="S24" s="188">
        <f>SUM(C24:R24)</f>
        <v>12.536</v>
      </c>
    </row>
    <row r="25" spans="1:19" ht="12.75">
      <c r="A25" s="186">
        <v>20</v>
      </c>
      <c r="B25" s="30"/>
      <c r="C25" s="187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>
        <f t="shared" si="0"/>
        <v>0</v>
      </c>
    </row>
    <row r="26" spans="1:19" ht="12.75">
      <c r="A26" s="186">
        <v>21</v>
      </c>
      <c r="B26" s="30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>
        <f t="shared" si="0"/>
        <v>0</v>
      </c>
    </row>
    <row r="27" spans="1:19" ht="12.75">
      <c r="A27" s="186">
        <v>22</v>
      </c>
      <c r="B27" s="30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>
        <f t="shared" si="0"/>
        <v>0</v>
      </c>
    </row>
    <row r="28" spans="1:19" ht="12.75">
      <c r="A28" s="186">
        <v>23</v>
      </c>
      <c r="B28" s="30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>
        <f t="shared" si="0"/>
        <v>0</v>
      </c>
    </row>
    <row r="29" spans="1:19" ht="12.75">
      <c r="A29" s="186">
        <v>24</v>
      </c>
      <c r="B29" s="30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>
        <v>11.2178</v>
      </c>
    </row>
    <row r="31" ht="3.75" customHeight="1"/>
    <row r="32" spans="10:19" ht="16.5" customHeight="1">
      <c r="J32" s="218" t="s">
        <v>195</v>
      </c>
      <c r="K32" s="218"/>
      <c r="L32" s="218"/>
      <c r="M32" s="22"/>
      <c r="N32" s="23"/>
      <c r="O32" s="22"/>
      <c r="P32" s="25"/>
      <c r="S32" s="216"/>
    </row>
    <row r="33" spans="10:19" ht="12.75">
      <c r="J33" s="218" t="s">
        <v>196</v>
      </c>
      <c r="K33" s="218"/>
      <c r="L33" s="218"/>
      <c r="M33" s="221"/>
      <c r="N33" s="23"/>
      <c r="R33" s="219" t="s">
        <v>197</v>
      </c>
      <c r="S33" s="220"/>
    </row>
    <row r="34" spans="10:16" ht="12.75">
      <c r="J34" s="22"/>
      <c r="K34" s="22"/>
      <c r="L34" s="23"/>
      <c r="M34" s="23"/>
      <c r="N34" s="26"/>
      <c r="O34" s="24"/>
      <c r="P34" s="25"/>
    </row>
  </sheetData>
  <mergeCells count="4">
    <mergeCell ref="B3:S3"/>
    <mergeCell ref="J32:L32"/>
    <mergeCell ref="R33:S33"/>
    <mergeCell ref="J33:M3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selection activeCell="F29" sqref="F29"/>
    </sheetView>
  </sheetViews>
  <sheetFormatPr defaultColWidth="9.00390625" defaultRowHeight="12.75"/>
  <cols>
    <col min="1" max="1" width="4.00390625" style="1" customWidth="1"/>
    <col min="2" max="2" width="42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32" t="s">
        <v>148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24" t="s">
        <v>3</v>
      </c>
      <c r="B3" s="222" t="s">
        <v>102</v>
      </c>
      <c r="C3" s="28" t="s">
        <v>124</v>
      </c>
      <c r="D3" s="36" t="s">
        <v>211</v>
      </c>
      <c r="E3" s="36" t="s">
        <v>209</v>
      </c>
      <c r="F3" s="36" t="s">
        <v>210</v>
      </c>
      <c r="G3" s="98" t="s">
        <v>135</v>
      </c>
      <c r="H3" s="5" t="s">
        <v>24</v>
      </c>
      <c r="I3" s="225" t="s">
        <v>4</v>
      </c>
      <c r="J3" s="225" t="s">
        <v>5</v>
      </c>
      <c r="K3" s="5" t="s">
        <v>6</v>
      </c>
    </row>
    <row r="4" spans="1:11" s="10" customFormat="1" ht="37.5" customHeight="1">
      <c r="A4" s="224"/>
      <c r="B4" s="222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27"/>
      <c r="J4" s="227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7.25" customHeight="1">
      <c r="A6" s="11">
        <v>1</v>
      </c>
      <c r="B6" s="189" t="s">
        <v>175</v>
      </c>
      <c r="C6" s="12">
        <v>0</v>
      </c>
      <c r="D6" s="54">
        <f>SUM('о8'!F6)</f>
        <v>1387.8</v>
      </c>
      <c r="E6" s="13">
        <f>SUM('о8'!G6)</f>
        <v>37.61</v>
      </c>
      <c r="F6" s="54">
        <f>SUM('о7'!H6)</f>
        <v>217.7</v>
      </c>
      <c r="G6" s="13">
        <f>D6-E6-F6</f>
        <v>1132.49</v>
      </c>
      <c r="H6" s="35">
        <f aca="true" t="shared" si="0" ref="H6:H24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9.5" customHeight="1">
      <c r="A7" s="11">
        <v>2</v>
      </c>
      <c r="B7" s="189" t="s">
        <v>176</v>
      </c>
      <c r="C7" s="54">
        <v>0</v>
      </c>
      <c r="D7" s="54">
        <f>SUM('о8'!F7)</f>
        <v>1557.8</v>
      </c>
      <c r="E7" s="13">
        <f>SUM('о8'!G7)</f>
        <v>37.6</v>
      </c>
      <c r="F7" s="54">
        <f>SUM('о7'!H7)</f>
        <v>506.9</v>
      </c>
      <c r="G7" s="13">
        <f aca="true" t="shared" si="2" ref="G7:G24">D7-E7-F7</f>
        <v>1013.3000000000001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2.75">
      <c r="A8" s="11">
        <v>3</v>
      </c>
      <c r="B8" s="189" t="s">
        <v>177</v>
      </c>
      <c r="C8" s="54">
        <v>0</v>
      </c>
      <c r="D8" s="54">
        <f>SUM('о8'!F8)</f>
        <v>8700</v>
      </c>
      <c r="E8" s="13">
        <f>SUM('о8'!G8)</f>
        <v>278.9</v>
      </c>
      <c r="F8" s="54">
        <f>SUM('о7'!H8)</f>
        <v>1272.8</v>
      </c>
      <c r="G8" s="13">
        <f t="shared" si="2"/>
        <v>7148.3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2.75">
      <c r="A9" s="11">
        <v>4</v>
      </c>
      <c r="B9" s="189" t="s">
        <v>178</v>
      </c>
      <c r="C9" s="54">
        <v>0</v>
      </c>
      <c r="D9" s="54">
        <f>SUM('о8'!F9)</f>
        <v>1611.7</v>
      </c>
      <c r="E9" s="13">
        <f>SUM('о8'!G9)</f>
        <v>37.6</v>
      </c>
      <c r="F9" s="54">
        <f>SUM('о7'!H9)</f>
        <v>254.2</v>
      </c>
      <c r="G9" s="13">
        <f t="shared" si="2"/>
        <v>1319.9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2.75">
      <c r="A10" s="11">
        <v>5</v>
      </c>
      <c r="B10" s="189" t="s">
        <v>179</v>
      </c>
      <c r="C10" s="54">
        <v>0</v>
      </c>
      <c r="D10" s="54">
        <f>SUM('о8'!F10)</f>
        <v>4085.5</v>
      </c>
      <c r="E10" s="13">
        <f>SUM('о8'!G10)</f>
        <v>75.4</v>
      </c>
      <c r="F10" s="54">
        <f>SUM('о7'!H10)</f>
        <v>726.8</v>
      </c>
      <c r="G10" s="13">
        <f t="shared" si="2"/>
        <v>3283.3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2.75">
      <c r="A11" s="11">
        <v>6</v>
      </c>
      <c r="B11" s="189" t="s">
        <v>180</v>
      </c>
      <c r="C11" s="54">
        <v>0</v>
      </c>
      <c r="D11" s="54">
        <f>SUM('о8'!F11)</f>
        <v>1743.4</v>
      </c>
      <c r="E11" s="13">
        <f>SUM('о8'!G11)</f>
        <v>37.6</v>
      </c>
      <c r="F11" s="54">
        <f>SUM('о7'!H11)</f>
        <v>275.7</v>
      </c>
      <c r="G11" s="13">
        <f t="shared" si="2"/>
        <v>1430.1000000000001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2.75">
      <c r="A12" s="11">
        <v>7</v>
      </c>
      <c r="B12" s="189" t="s">
        <v>181</v>
      </c>
      <c r="C12" s="54">
        <v>0</v>
      </c>
      <c r="D12" s="54">
        <f>SUM('о8'!F12)</f>
        <v>1929.2</v>
      </c>
      <c r="E12" s="13">
        <f>SUM('о8'!G12)</f>
        <v>37.6</v>
      </c>
      <c r="F12" s="54">
        <f>SUM('о7'!H12)</f>
        <v>567.6</v>
      </c>
      <c r="G12" s="13">
        <f t="shared" si="2"/>
        <v>1324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2.75">
      <c r="A13" s="11">
        <v>8</v>
      </c>
      <c r="B13" s="189" t="s">
        <v>182</v>
      </c>
      <c r="C13" s="54">
        <v>0</v>
      </c>
      <c r="D13" s="54">
        <f>SUM('о8'!F13)</f>
        <v>1797.9</v>
      </c>
      <c r="E13" s="13">
        <f>SUM('о8'!G13)</f>
        <v>37.6</v>
      </c>
      <c r="F13" s="54">
        <f>SUM('о7'!H13)</f>
        <v>284.2</v>
      </c>
      <c r="G13" s="13">
        <f t="shared" si="2"/>
        <v>1476.1000000000001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2.75">
      <c r="A14" s="11">
        <v>9</v>
      </c>
      <c r="B14" s="189" t="s">
        <v>183</v>
      </c>
      <c r="C14" s="54">
        <v>0</v>
      </c>
      <c r="D14" s="54">
        <f>SUM('о8'!F14)</f>
        <v>3891.5</v>
      </c>
      <c r="E14" s="13">
        <f>SUM('о8'!G14)</f>
        <v>75.4</v>
      </c>
      <c r="F14" s="54">
        <f>SUM('о7'!H14)</f>
        <v>1010.5</v>
      </c>
      <c r="G14" s="13">
        <f t="shared" si="2"/>
        <v>2805.6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2.75">
      <c r="A15" s="11">
        <v>10</v>
      </c>
      <c r="B15" s="189" t="s">
        <v>184</v>
      </c>
      <c r="C15" s="54">
        <v>0</v>
      </c>
      <c r="D15" s="54">
        <f>SUM('о8'!F15)</f>
        <v>3289.5</v>
      </c>
      <c r="E15" s="13">
        <f>SUM('о8'!G15)</f>
        <v>75.4</v>
      </c>
      <c r="F15" s="54">
        <f>SUM('о7'!H15)</f>
        <v>1188.3</v>
      </c>
      <c r="G15" s="13">
        <f t="shared" si="2"/>
        <v>2025.8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2.75">
      <c r="A16" s="11">
        <v>11</v>
      </c>
      <c r="B16" s="189" t="s">
        <v>185</v>
      </c>
      <c r="C16" s="54">
        <v>0</v>
      </c>
      <c r="D16" s="54">
        <f>SUM('о8'!F16)</f>
        <v>4466.3</v>
      </c>
      <c r="E16" s="13">
        <f>SUM('о8'!G16)</f>
        <v>75.3</v>
      </c>
      <c r="F16" s="54">
        <f>SUM('о7'!H16)</f>
        <v>1294.1</v>
      </c>
      <c r="G16" s="13">
        <f t="shared" si="2"/>
        <v>3096.9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2.75">
      <c r="A17" s="11">
        <v>12</v>
      </c>
      <c r="B17" s="189" t="s">
        <v>186</v>
      </c>
      <c r="C17" s="54">
        <v>0</v>
      </c>
      <c r="D17" s="54">
        <f>SUM('о8'!F17)</f>
        <v>1230</v>
      </c>
      <c r="E17" s="13">
        <f>SUM('о8'!G17)</f>
        <v>37.6</v>
      </c>
      <c r="F17" s="54">
        <f>SUM('о7'!H17)</f>
        <v>190</v>
      </c>
      <c r="G17" s="13">
        <f t="shared" si="2"/>
        <v>1002.4000000000001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2.75">
      <c r="A18" s="11">
        <v>13</v>
      </c>
      <c r="B18" s="189" t="s">
        <v>187</v>
      </c>
      <c r="C18" s="54">
        <v>0</v>
      </c>
      <c r="D18" s="54">
        <f>SUM('о8'!F18)</f>
        <v>4377.4</v>
      </c>
      <c r="E18" s="13">
        <f>SUM('о8'!G18)</f>
        <v>75.4</v>
      </c>
      <c r="F18" s="54">
        <f>SUM('о7'!H18)</f>
        <v>2257.6</v>
      </c>
      <c r="G18" s="13">
        <f t="shared" si="2"/>
        <v>2044.4</v>
      </c>
      <c r="H18" s="35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12.75">
      <c r="A19" s="11">
        <v>14</v>
      </c>
      <c r="B19" s="189" t="s">
        <v>188</v>
      </c>
      <c r="C19" s="54">
        <v>0</v>
      </c>
      <c r="D19" s="54">
        <f>SUM('о8'!F19)</f>
        <v>3692.9</v>
      </c>
      <c r="E19" s="13">
        <f>SUM('о8'!G19)</f>
        <v>75.4</v>
      </c>
      <c r="F19" s="54">
        <f>SUM('о7'!H19)</f>
        <v>1272.5</v>
      </c>
      <c r="G19" s="13">
        <f t="shared" si="2"/>
        <v>2345</v>
      </c>
      <c r="H19" s="35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12.75">
      <c r="A20" s="11">
        <v>15</v>
      </c>
      <c r="B20" s="189" t="s">
        <v>189</v>
      </c>
      <c r="C20" s="54">
        <v>0</v>
      </c>
      <c r="D20" s="54">
        <f>SUM('о8'!F20)</f>
        <v>2067.6</v>
      </c>
      <c r="E20" s="13">
        <f>SUM('о8'!G20)</f>
        <v>37.5</v>
      </c>
      <c r="F20" s="54">
        <f>SUM('о7'!H20)</f>
        <v>492.6</v>
      </c>
      <c r="G20" s="13">
        <f t="shared" si="2"/>
        <v>1537.5</v>
      </c>
      <c r="H20" s="35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12.75">
      <c r="A21" s="11">
        <v>16</v>
      </c>
      <c r="B21" s="189" t="s">
        <v>190</v>
      </c>
      <c r="C21" s="54">
        <v>0</v>
      </c>
      <c r="D21" s="54">
        <f>SUM('о8'!F21)</f>
        <v>5296.6</v>
      </c>
      <c r="E21" s="13">
        <f>SUM('о8'!G21)</f>
        <v>75.3</v>
      </c>
      <c r="F21" s="54">
        <f>SUM('о7'!H21)</f>
        <v>1105.9</v>
      </c>
      <c r="G21" s="13">
        <f t="shared" si="2"/>
        <v>4115.4</v>
      </c>
      <c r="H21" s="35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12.75">
      <c r="A22" s="11">
        <v>17</v>
      </c>
      <c r="B22" s="189" t="s">
        <v>191</v>
      </c>
      <c r="C22" s="54">
        <v>0</v>
      </c>
      <c r="D22" s="54">
        <f>SUM('о8'!F22)</f>
        <v>3250</v>
      </c>
      <c r="E22" s="13">
        <f>SUM('о8'!G22)</f>
        <v>75.3</v>
      </c>
      <c r="F22" s="54">
        <f>SUM('о7'!H22)</f>
        <v>1052.1</v>
      </c>
      <c r="G22" s="13">
        <f t="shared" si="2"/>
        <v>2122.6</v>
      </c>
      <c r="H22" s="35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2.75">
      <c r="A23" s="11">
        <v>18</v>
      </c>
      <c r="B23" s="189" t="s">
        <v>192</v>
      </c>
      <c r="C23" s="54">
        <v>0</v>
      </c>
      <c r="D23" s="54">
        <f>SUM('о8'!F23)</f>
        <v>2338.3</v>
      </c>
      <c r="E23" s="13">
        <f>SUM('о8'!G23)</f>
        <v>37.6</v>
      </c>
      <c r="F23" s="54">
        <f>SUM('о7'!H23)</f>
        <v>372.6</v>
      </c>
      <c r="G23" s="13">
        <f t="shared" si="2"/>
        <v>1928.1000000000004</v>
      </c>
      <c r="H23" s="35">
        <f t="shared" si="0"/>
        <v>0</v>
      </c>
      <c r="I23" s="1">
        <v>1</v>
      </c>
      <c r="J23" s="14">
        <v>0.75</v>
      </c>
      <c r="K23" s="14">
        <f t="shared" si="1"/>
        <v>0.75</v>
      </c>
    </row>
    <row r="24" spans="1:11" ht="12.75">
      <c r="A24" s="11">
        <v>19</v>
      </c>
      <c r="B24" s="189" t="s">
        <v>193</v>
      </c>
      <c r="C24" s="54">
        <v>0</v>
      </c>
      <c r="D24" s="54">
        <f>SUM('о8'!F24)</f>
        <v>7824.8</v>
      </c>
      <c r="E24" s="13">
        <f>SUM('о8'!G24)</f>
        <v>75.4</v>
      </c>
      <c r="F24" s="54">
        <f>SUM('о7'!H24)</f>
        <v>1764.5</v>
      </c>
      <c r="G24" s="13">
        <f t="shared" si="2"/>
        <v>5984.900000000001</v>
      </c>
      <c r="H24" s="35">
        <f t="shared" si="0"/>
        <v>0</v>
      </c>
      <c r="I24" s="1">
        <v>1</v>
      </c>
      <c r="J24" s="14">
        <v>0.75</v>
      </c>
      <c r="K24" s="14">
        <f t="shared" si="1"/>
        <v>0.75</v>
      </c>
    </row>
    <row r="25" spans="1:11" ht="11.25">
      <c r="A25" s="11">
        <v>20</v>
      </c>
      <c r="B25" s="16"/>
      <c r="C25" s="54"/>
      <c r="D25" s="54"/>
      <c r="E25" s="13"/>
      <c r="F25" s="54"/>
      <c r="G25" s="13"/>
      <c r="H25" s="35"/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/>
      <c r="H26" s="35"/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4"/>
      <c r="G27" s="13"/>
      <c r="H27" s="35"/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4"/>
      <c r="G28" s="13"/>
      <c r="H28" s="35"/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4"/>
      <c r="G29" s="13"/>
      <c r="H29" s="35"/>
      <c r="J29" s="14">
        <v>0.75</v>
      </c>
      <c r="K29" s="14">
        <f t="shared" si="1"/>
        <v>0</v>
      </c>
    </row>
    <row r="30" spans="1:11" ht="11.25">
      <c r="A30" s="222" t="s">
        <v>39</v>
      </c>
      <c r="B30" s="223"/>
      <c r="C30" s="19">
        <f>SUM(C6:C29)</f>
        <v>0</v>
      </c>
      <c r="D30" s="19">
        <f>SUM(D6:D29)</f>
        <v>64538.20000000001</v>
      </c>
      <c r="E30" s="56">
        <f>SUM(E6:E29)</f>
        <v>1295.5099999999998</v>
      </c>
      <c r="F30" s="199">
        <f>SUM('о7'!H30)</f>
        <v>16106.6</v>
      </c>
      <c r="G30" s="52">
        <f>SUM(G6:G29)</f>
        <v>47136.09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18" t="s">
        <v>195</v>
      </c>
      <c r="D35" s="218"/>
      <c r="E35" s="218"/>
      <c r="F35" s="22"/>
      <c r="G35" s="23"/>
      <c r="H35" s="22"/>
      <c r="I35" s="24"/>
    </row>
    <row r="36" spans="1:9" s="25" customFormat="1" ht="11.25">
      <c r="A36" s="21"/>
      <c r="B36" s="22"/>
      <c r="C36" s="218" t="s">
        <v>196</v>
      </c>
      <c r="D36" s="218"/>
      <c r="E36" s="218"/>
      <c r="F36" s="22"/>
      <c r="G36" s="23"/>
      <c r="H36" s="26" t="s">
        <v>197</v>
      </c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8">
    <mergeCell ref="A1:K1"/>
    <mergeCell ref="I3:I4"/>
    <mergeCell ref="J3:J4"/>
    <mergeCell ref="C35:E35"/>
    <mergeCell ref="C36:E36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6.00390625" style="1" customWidth="1"/>
    <col min="2" max="2" width="39.75390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32" t="s">
        <v>149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24" t="s">
        <v>9</v>
      </c>
      <c r="B3" s="222" t="s">
        <v>102</v>
      </c>
      <c r="C3" s="28" t="s">
        <v>125</v>
      </c>
      <c r="D3" s="36" t="s">
        <v>213</v>
      </c>
      <c r="E3" s="36" t="s">
        <v>214</v>
      </c>
      <c r="F3" s="29" t="s">
        <v>126</v>
      </c>
      <c r="G3" s="5" t="s">
        <v>24</v>
      </c>
      <c r="H3" s="225" t="s">
        <v>4</v>
      </c>
      <c r="I3" s="225" t="s">
        <v>5</v>
      </c>
      <c r="J3" s="6" t="s">
        <v>6</v>
      </c>
    </row>
    <row r="4" spans="1:10" s="10" customFormat="1" ht="51" customHeight="1">
      <c r="A4" s="224"/>
      <c r="B4" s="222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27"/>
      <c r="I4" s="227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2.75">
      <c r="A6" s="11">
        <v>1</v>
      </c>
      <c r="B6" s="189" t="s">
        <v>175</v>
      </c>
      <c r="C6" s="12">
        <v>0</v>
      </c>
      <c r="D6" s="53">
        <f>SUM('о1 '!D8)</f>
        <v>416.1</v>
      </c>
      <c r="E6" s="190">
        <f>SUM('о1 '!E8)</f>
        <v>8.2</v>
      </c>
      <c r="F6" s="53">
        <f>D6+E6</f>
        <v>424.3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2.75">
      <c r="A7" s="11">
        <v>2</v>
      </c>
      <c r="B7" s="189" t="s">
        <v>176</v>
      </c>
      <c r="C7" s="12">
        <v>0</v>
      </c>
      <c r="D7" s="54">
        <f>SUM('о1 '!D9)</f>
        <v>198.7</v>
      </c>
      <c r="E7" s="190">
        <f>SUM('о1 '!E9)</f>
        <v>5</v>
      </c>
      <c r="F7" s="54">
        <f aca="true" t="shared" si="1" ref="F7:F29">D7+E7</f>
        <v>203.7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2.75">
      <c r="A8" s="11">
        <v>3</v>
      </c>
      <c r="B8" s="189" t="s">
        <v>177</v>
      </c>
      <c r="C8" s="12">
        <v>0</v>
      </c>
      <c r="D8" s="54">
        <f>SUM('о1 '!D10)</f>
        <v>6808.7</v>
      </c>
      <c r="E8" s="190">
        <f>SUM('о1 '!E10)</f>
        <v>20</v>
      </c>
      <c r="F8" s="54">
        <f t="shared" si="1"/>
        <v>6828.7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2.75">
      <c r="A9" s="11">
        <v>4</v>
      </c>
      <c r="B9" s="189" t="s">
        <v>178</v>
      </c>
      <c r="C9" s="12">
        <v>0</v>
      </c>
      <c r="D9" s="54">
        <f>SUM('о1 '!D11)</f>
        <v>168</v>
      </c>
      <c r="E9" s="190">
        <f>SUM('о1 '!E11)</f>
        <v>8</v>
      </c>
      <c r="F9" s="54">
        <f t="shared" si="1"/>
        <v>176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2.75">
      <c r="A10" s="11">
        <v>5</v>
      </c>
      <c r="B10" s="189" t="s">
        <v>179</v>
      </c>
      <c r="C10" s="12">
        <v>0</v>
      </c>
      <c r="D10" s="54">
        <f>SUM('о1 '!D12)</f>
        <v>633.8</v>
      </c>
      <c r="E10" s="190">
        <f>SUM('о1 '!E12)</f>
        <v>45</v>
      </c>
      <c r="F10" s="54">
        <f t="shared" si="1"/>
        <v>678.8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2.75">
      <c r="A11" s="11">
        <v>6</v>
      </c>
      <c r="B11" s="189" t="s">
        <v>180</v>
      </c>
      <c r="C11" s="12">
        <v>0</v>
      </c>
      <c r="D11" s="54">
        <f>SUM('о1 '!D13)</f>
        <v>145.2</v>
      </c>
      <c r="E11" s="190">
        <f>SUM('о1 '!E13)</f>
        <v>3.9</v>
      </c>
      <c r="F11" s="54">
        <f t="shared" si="1"/>
        <v>149.1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2.75">
      <c r="A12" s="11">
        <v>7</v>
      </c>
      <c r="B12" s="189" t="s">
        <v>181</v>
      </c>
      <c r="C12" s="12">
        <v>0</v>
      </c>
      <c r="D12" s="54">
        <f>SUM('о1 '!D14)</f>
        <v>192.2</v>
      </c>
      <c r="E12" s="190">
        <f>SUM('о1 '!E14)</f>
        <v>4.4</v>
      </c>
      <c r="F12" s="54">
        <f t="shared" si="1"/>
        <v>196.6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2.75">
      <c r="A13" s="11">
        <v>8</v>
      </c>
      <c r="B13" s="189" t="s">
        <v>182</v>
      </c>
      <c r="C13" s="12">
        <v>0</v>
      </c>
      <c r="D13" s="54">
        <f>SUM('о1 '!D15)</f>
        <v>284.2</v>
      </c>
      <c r="E13" s="190">
        <f>SUM('о1 '!E15)</f>
        <v>9.5</v>
      </c>
      <c r="F13" s="54">
        <f t="shared" si="1"/>
        <v>293.7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2.75">
      <c r="A14" s="11">
        <v>9</v>
      </c>
      <c r="B14" s="189" t="s">
        <v>183</v>
      </c>
      <c r="C14" s="12">
        <v>0</v>
      </c>
      <c r="D14" s="54">
        <f>SUM('о1 '!D16)</f>
        <v>639.6</v>
      </c>
      <c r="E14" s="190">
        <f>SUM('о1 '!E16)</f>
        <v>90</v>
      </c>
      <c r="F14" s="54">
        <f t="shared" si="1"/>
        <v>729.6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2.75">
      <c r="A15" s="11">
        <v>10</v>
      </c>
      <c r="B15" s="189" t="s">
        <v>184</v>
      </c>
      <c r="C15" s="12">
        <v>0</v>
      </c>
      <c r="D15" s="54">
        <f>SUM('о1 '!D17)</f>
        <v>597.8</v>
      </c>
      <c r="E15" s="190">
        <f>SUM('о1 '!E17)</f>
        <v>4.5</v>
      </c>
      <c r="F15" s="54">
        <f t="shared" si="1"/>
        <v>602.3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2.75">
      <c r="A16" s="11">
        <v>11</v>
      </c>
      <c r="B16" s="189" t="s">
        <v>185</v>
      </c>
      <c r="C16" s="12">
        <v>0</v>
      </c>
      <c r="D16" s="54">
        <f>SUM('о1 '!D18)</f>
        <v>685.5</v>
      </c>
      <c r="E16" s="190">
        <f>SUM('о1 '!E18)</f>
        <v>12.5</v>
      </c>
      <c r="F16" s="54">
        <f t="shared" si="1"/>
        <v>698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2.75">
      <c r="A17" s="11">
        <v>12</v>
      </c>
      <c r="B17" s="189" t="s">
        <v>186</v>
      </c>
      <c r="C17" s="12">
        <v>0</v>
      </c>
      <c r="D17" s="54">
        <f>SUM('о1 '!D19)</f>
        <v>232.3</v>
      </c>
      <c r="E17" s="190">
        <f>SUM('о1 '!E19)</f>
        <v>21</v>
      </c>
      <c r="F17" s="54">
        <f t="shared" si="1"/>
        <v>253.3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2.75">
      <c r="A18" s="11">
        <v>13</v>
      </c>
      <c r="B18" s="189" t="s">
        <v>187</v>
      </c>
      <c r="C18" s="12">
        <v>0</v>
      </c>
      <c r="D18" s="54">
        <f>SUM('о1 '!D20)</f>
        <v>335.3</v>
      </c>
      <c r="E18" s="190">
        <f>SUM('о1 '!E20)</f>
        <v>8</v>
      </c>
      <c r="F18" s="54">
        <f t="shared" si="1"/>
        <v>343.3</v>
      </c>
      <c r="G18" s="35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2.75">
      <c r="A19" s="11">
        <v>14</v>
      </c>
      <c r="B19" s="189" t="s">
        <v>188</v>
      </c>
      <c r="C19" s="12">
        <v>0</v>
      </c>
      <c r="D19" s="54">
        <f>SUM('о1 '!D21)</f>
        <v>476.7</v>
      </c>
      <c r="E19" s="190">
        <f>SUM('о1 '!E21)</f>
        <v>27.9</v>
      </c>
      <c r="F19" s="54">
        <f t="shared" si="1"/>
        <v>504.59999999999997</v>
      </c>
      <c r="G19" s="35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12.75">
      <c r="A20" s="11">
        <v>15</v>
      </c>
      <c r="B20" s="189" t="s">
        <v>189</v>
      </c>
      <c r="C20" s="12">
        <v>0</v>
      </c>
      <c r="D20" s="54">
        <f>SUM('о1 '!D22)</f>
        <v>209.7</v>
      </c>
      <c r="E20" s="190">
        <f>SUM('о1 '!E22)</f>
        <v>27</v>
      </c>
      <c r="F20" s="54">
        <f t="shared" si="1"/>
        <v>236.7</v>
      </c>
      <c r="G20" s="35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12.75">
      <c r="A21" s="11">
        <v>16</v>
      </c>
      <c r="B21" s="189" t="s">
        <v>190</v>
      </c>
      <c r="C21" s="12">
        <v>0</v>
      </c>
      <c r="D21" s="54">
        <f>SUM('о1 '!D23)</f>
        <v>905.2</v>
      </c>
      <c r="E21" s="190">
        <f>SUM('о1 '!E23)</f>
        <v>15</v>
      </c>
      <c r="F21" s="54">
        <f t="shared" si="1"/>
        <v>920.2</v>
      </c>
      <c r="G21" s="35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12.75">
      <c r="A22" s="11">
        <v>17</v>
      </c>
      <c r="B22" s="189" t="s">
        <v>191</v>
      </c>
      <c r="C22" s="12">
        <v>0</v>
      </c>
      <c r="D22" s="54">
        <f>SUM('о1 '!D24)</f>
        <v>820.4</v>
      </c>
      <c r="E22" s="190">
        <f>SUM('о1 '!E24)</f>
        <v>29</v>
      </c>
      <c r="F22" s="54">
        <f t="shared" si="1"/>
        <v>849.4</v>
      </c>
      <c r="G22" s="35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2.75">
      <c r="A23" s="11">
        <v>18</v>
      </c>
      <c r="B23" s="189" t="s">
        <v>192</v>
      </c>
      <c r="C23" s="12">
        <v>0</v>
      </c>
      <c r="D23" s="54">
        <f>SUM('о1 '!D25)</f>
        <v>269.3</v>
      </c>
      <c r="E23" s="190">
        <f>SUM('о1 '!E25)</f>
        <v>5</v>
      </c>
      <c r="F23" s="54">
        <f t="shared" si="1"/>
        <v>274.3</v>
      </c>
      <c r="G23" s="35">
        <f t="shared" si="2"/>
        <v>0</v>
      </c>
      <c r="H23" s="1">
        <v>1</v>
      </c>
      <c r="I23" s="14">
        <v>0.5</v>
      </c>
      <c r="J23" s="14">
        <f t="shared" si="0"/>
        <v>0.5</v>
      </c>
    </row>
    <row r="24" spans="1:10" ht="12.75">
      <c r="A24" s="11">
        <v>19</v>
      </c>
      <c r="B24" s="189" t="s">
        <v>193</v>
      </c>
      <c r="C24" s="12">
        <v>0</v>
      </c>
      <c r="D24" s="54">
        <f>SUM('о1 '!D26)</f>
        <v>1965.3</v>
      </c>
      <c r="E24" s="190">
        <f>SUM('о1 '!E26)</f>
        <v>13</v>
      </c>
      <c r="F24" s="54">
        <f t="shared" si="1"/>
        <v>1978.3</v>
      </c>
      <c r="G24" s="35">
        <f t="shared" si="2"/>
        <v>0</v>
      </c>
      <c r="H24" s="1">
        <v>1</v>
      </c>
      <c r="I24" s="14">
        <v>0.5</v>
      </c>
      <c r="J24" s="14">
        <f t="shared" si="0"/>
        <v>0.5</v>
      </c>
    </row>
    <row r="25" spans="1:10" ht="11.25" customHeight="1">
      <c r="A25" s="11">
        <v>20</v>
      </c>
      <c r="B25" s="16"/>
      <c r="C25" s="12"/>
      <c r="D25" s="54"/>
      <c r="E25" s="190"/>
      <c r="F25" s="54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22.5" customHeight="1">
      <c r="A26" s="11">
        <v>21</v>
      </c>
      <c r="B26" s="16"/>
      <c r="C26" s="12"/>
      <c r="D26" s="54"/>
      <c r="E26" s="190"/>
      <c r="F26" s="54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62"/>
      <c r="E27" s="167"/>
      <c r="F27" s="54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55"/>
      <c r="E28" s="131"/>
      <c r="F28" s="54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91"/>
      <c r="E29" s="131"/>
      <c r="F29" s="19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22" t="s">
        <v>39</v>
      </c>
      <c r="B30" s="223"/>
      <c r="C30" s="19">
        <f>SUM(C6:C29)</f>
        <v>0</v>
      </c>
      <c r="D30" s="19">
        <f>SUM(D6:D29)</f>
        <v>15984</v>
      </c>
      <c r="E30" s="19">
        <f>SUM(E6:E29)</f>
        <v>356.9</v>
      </c>
      <c r="F30" s="19">
        <f>SUM(F6:F29)</f>
        <v>16340.9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18" t="s">
        <v>195</v>
      </c>
      <c r="D34" s="218"/>
      <c r="E34" s="218"/>
      <c r="F34" s="22"/>
      <c r="G34" s="23"/>
      <c r="H34" s="22"/>
    </row>
    <row r="35" spans="1:8" s="25" customFormat="1" ht="11.25">
      <c r="A35" s="21"/>
      <c r="B35" s="22"/>
      <c r="C35" s="218" t="s">
        <v>196</v>
      </c>
      <c r="D35" s="218"/>
      <c r="E35" s="218"/>
      <c r="F35" s="22"/>
      <c r="G35" s="23"/>
      <c r="H35" s="26" t="s">
        <v>197</v>
      </c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8">
    <mergeCell ref="A1:J1"/>
    <mergeCell ref="H3:H4"/>
    <mergeCell ref="I3:I4"/>
    <mergeCell ref="C34:E34"/>
    <mergeCell ref="C35:E35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5.875" style="1" customWidth="1"/>
    <col min="2" max="2" width="42.6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0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33" t="s">
        <v>150</v>
      </c>
      <c r="D2" s="233"/>
      <c r="E2" s="233"/>
      <c r="F2" s="233"/>
      <c r="G2" s="233"/>
      <c r="H2" s="233"/>
      <c r="I2" s="233"/>
      <c r="J2" s="233"/>
      <c r="K2" s="233"/>
      <c r="L2" s="4"/>
      <c r="M2" s="4"/>
      <c r="N2" s="4"/>
      <c r="O2" s="4"/>
      <c r="P2" s="4"/>
      <c r="Q2" s="4"/>
    </row>
    <row r="3" spans="1:17" ht="13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4"/>
      <c r="M3" s="4"/>
      <c r="N3" s="4"/>
      <c r="O3" s="4"/>
      <c r="P3" s="4"/>
      <c r="Q3" s="4"/>
    </row>
    <row r="4" spans="1:20" ht="195.75" customHeight="1">
      <c r="A4" s="224" t="s">
        <v>9</v>
      </c>
      <c r="B4" s="222" t="s">
        <v>102</v>
      </c>
      <c r="C4" s="5" t="s">
        <v>231</v>
      </c>
      <c r="D4" s="5" t="s">
        <v>232</v>
      </c>
      <c r="E4" s="36" t="s">
        <v>31</v>
      </c>
      <c r="F4" s="36" t="s">
        <v>202</v>
      </c>
      <c r="G4" s="36" t="s">
        <v>215</v>
      </c>
      <c r="H4" s="81" t="s">
        <v>136</v>
      </c>
      <c r="I4" s="36" t="s">
        <v>216</v>
      </c>
      <c r="J4" s="36" t="s">
        <v>217</v>
      </c>
      <c r="K4" s="5" t="s">
        <v>204</v>
      </c>
      <c r="L4" s="6" t="s">
        <v>137</v>
      </c>
      <c r="M4" s="36" t="s">
        <v>211</v>
      </c>
      <c r="N4" s="36" t="s">
        <v>218</v>
      </c>
      <c r="O4" s="36" t="s">
        <v>219</v>
      </c>
      <c r="P4" s="29" t="s">
        <v>151</v>
      </c>
      <c r="Q4" s="5" t="s">
        <v>60</v>
      </c>
      <c r="R4" s="225" t="s">
        <v>4</v>
      </c>
      <c r="S4" s="225" t="s">
        <v>10</v>
      </c>
      <c r="T4" s="6" t="s">
        <v>6</v>
      </c>
    </row>
    <row r="5" spans="1:20" s="10" customFormat="1" ht="45.75" customHeight="1">
      <c r="A5" s="224"/>
      <c r="B5" s="222"/>
      <c r="C5" s="5" t="s">
        <v>30</v>
      </c>
      <c r="D5" s="5" t="s">
        <v>30</v>
      </c>
      <c r="E5" s="8" t="s">
        <v>32</v>
      </c>
      <c r="F5" s="8" t="s">
        <v>26</v>
      </c>
      <c r="G5" s="8" t="s">
        <v>157</v>
      </c>
      <c r="H5" s="82" t="s">
        <v>55</v>
      </c>
      <c r="I5" s="8" t="s">
        <v>26</v>
      </c>
      <c r="J5" s="8" t="s">
        <v>156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27"/>
      <c r="S5" s="227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2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11">
        <v>1</v>
      </c>
      <c r="B7" s="189" t="s">
        <v>175</v>
      </c>
      <c r="C7" s="61">
        <v>0</v>
      </c>
      <c r="D7" s="61">
        <v>0</v>
      </c>
      <c r="E7" s="33">
        <f>D7-C7</f>
        <v>0</v>
      </c>
      <c r="F7" s="33">
        <f>SUM('о2'!F6)</f>
        <v>1410</v>
      </c>
      <c r="G7" s="33">
        <f>SUM('о2'!G6)</f>
        <v>255.31</v>
      </c>
      <c r="H7" s="83">
        <f>F7-G7</f>
        <v>1154.69</v>
      </c>
      <c r="I7" s="33">
        <f>SUM('о2'!C6)</f>
        <v>21</v>
      </c>
      <c r="J7" s="33">
        <f>SUM('о2'!D6)</f>
        <v>6</v>
      </c>
      <c r="K7" s="33">
        <f>I7-J7</f>
        <v>15</v>
      </c>
      <c r="L7" s="12">
        <f>H7-K7</f>
        <v>1139.69</v>
      </c>
      <c r="M7" s="54">
        <f>SUM('о8'!F6)</f>
        <v>1387.8</v>
      </c>
      <c r="N7" s="13">
        <f>SUM('о8'!G6)</f>
        <v>37.61</v>
      </c>
      <c r="O7" s="54">
        <f>SUM('о7'!H6)</f>
        <v>217.7</v>
      </c>
      <c r="P7" s="13">
        <f>M7-N7-O7</f>
        <v>1132.49</v>
      </c>
      <c r="Q7" s="17">
        <f>L7/P7*100</f>
        <v>100.63576720324241</v>
      </c>
      <c r="R7" s="1">
        <v>0</v>
      </c>
      <c r="S7" s="14">
        <v>0.75</v>
      </c>
      <c r="T7" s="14">
        <f aca="true" t="shared" si="0" ref="T7:T30">R7*S7</f>
        <v>0</v>
      </c>
    </row>
    <row r="8" spans="1:20" ht="12.75">
      <c r="A8" s="11">
        <v>2</v>
      </c>
      <c r="B8" s="189" t="s">
        <v>176</v>
      </c>
      <c r="C8" s="61">
        <v>0</v>
      </c>
      <c r="D8" s="61">
        <v>0</v>
      </c>
      <c r="E8" s="33">
        <f aca="true" t="shared" si="1" ref="E8:E25">D8-C8</f>
        <v>0</v>
      </c>
      <c r="F8" s="33">
        <f>SUM('о2'!F7)</f>
        <v>1558.4</v>
      </c>
      <c r="G8" s="33">
        <f>SUM('о2'!G7)</f>
        <v>544.5</v>
      </c>
      <c r="H8" s="83">
        <f aca="true" t="shared" si="2" ref="H8:H30">F8-G8</f>
        <v>1013.9000000000001</v>
      </c>
      <c r="I8" s="33">
        <f>SUM('о2'!C7)</f>
        <v>12</v>
      </c>
      <c r="J8" s="33">
        <f>SUM('о2'!D7)</f>
        <v>0</v>
      </c>
      <c r="K8" s="33">
        <f aca="true" t="shared" si="3" ref="K8:K30">I8-J8</f>
        <v>12</v>
      </c>
      <c r="L8" s="12">
        <f aca="true" t="shared" si="4" ref="L8:L30">H8-K8</f>
        <v>1001.9000000000001</v>
      </c>
      <c r="M8" s="54">
        <f>SUM('о8'!F7)</f>
        <v>1557.8</v>
      </c>
      <c r="N8" s="13">
        <f>SUM('о8'!G7)</f>
        <v>37.6</v>
      </c>
      <c r="O8" s="54">
        <f>SUM('о7'!H7)</f>
        <v>506.9</v>
      </c>
      <c r="P8" s="13">
        <f aca="true" t="shared" si="5" ref="P8:P30">M8-N8-O8</f>
        <v>1013.3000000000001</v>
      </c>
      <c r="Q8" s="17">
        <f aca="true" t="shared" si="6" ref="Q8:Q30">L8/P8*100</f>
        <v>98.87496299220369</v>
      </c>
      <c r="R8" s="1">
        <v>1</v>
      </c>
      <c r="S8" s="14">
        <v>0.75</v>
      </c>
      <c r="T8" s="14">
        <f t="shared" si="0"/>
        <v>0.75</v>
      </c>
    </row>
    <row r="9" spans="1:20" ht="12.75">
      <c r="A9" s="11">
        <v>3</v>
      </c>
      <c r="B9" s="189" t="s">
        <v>177</v>
      </c>
      <c r="C9" s="61">
        <v>0</v>
      </c>
      <c r="D9" s="61">
        <v>0</v>
      </c>
      <c r="E9" s="33">
        <f t="shared" si="1"/>
        <v>0</v>
      </c>
      <c r="F9" s="33">
        <f>SUM('о2'!F8)</f>
        <v>9484.8</v>
      </c>
      <c r="G9" s="33">
        <f>SUM('о2'!G8)</f>
        <v>1551.6999999999998</v>
      </c>
      <c r="H9" s="83">
        <f t="shared" si="2"/>
        <v>7933.099999999999</v>
      </c>
      <c r="I9" s="33">
        <f>SUM('о2'!C8)</f>
        <v>3745.8</v>
      </c>
      <c r="J9" s="33">
        <f>SUM('о2'!D8)</f>
        <v>278.8</v>
      </c>
      <c r="K9" s="33">
        <f t="shared" si="3"/>
        <v>3467</v>
      </c>
      <c r="L9" s="12">
        <f t="shared" si="4"/>
        <v>4466.099999999999</v>
      </c>
      <c r="M9" s="54">
        <f>SUM('о8'!F8)</f>
        <v>8700</v>
      </c>
      <c r="N9" s="13">
        <f>SUM('о8'!G8)</f>
        <v>278.9</v>
      </c>
      <c r="O9" s="54">
        <f>SUM('о7'!H8)</f>
        <v>1272.8</v>
      </c>
      <c r="P9" s="13">
        <f t="shared" si="5"/>
        <v>7148.3</v>
      </c>
      <c r="Q9" s="17">
        <f t="shared" si="6"/>
        <v>62.47779192255501</v>
      </c>
      <c r="R9" s="1">
        <v>1</v>
      </c>
      <c r="S9" s="14">
        <v>0.75</v>
      </c>
      <c r="T9" s="14">
        <f t="shared" si="0"/>
        <v>0.75</v>
      </c>
    </row>
    <row r="10" spans="1:20" ht="12.75">
      <c r="A10" s="11">
        <v>4</v>
      </c>
      <c r="B10" s="189" t="s">
        <v>178</v>
      </c>
      <c r="C10" s="61">
        <v>0</v>
      </c>
      <c r="D10" s="61">
        <v>0</v>
      </c>
      <c r="E10" s="33">
        <f t="shared" si="1"/>
        <v>0</v>
      </c>
      <c r="F10" s="33">
        <f>SUM('о2'!F9)</f>
        <v>1613.1</v>
      </c>
      <c r="G10" s="33">
        <f>SUM('о2'!G9)</f>
        <v>291.8</v>
      </c>
      <c r="H10" s="83">
        <f t="shared" si="2"/>
        <v>1321.3</v>
      </c>
      <c r="I10" s="33">
        <f>SUM('о2'!C9)</f>
        <v>15.1</v>
      </c>
      <c r="J10" s="33">
        <f>SUM('о2'!D9)</f>
        <v>0</v>
      </c>
      <c r="K10" s="33">
        <f t="shared" si="3"/>
        <v>15.1</v>
      </c>
      <c r="L10" s="12">
        <f t="shared" si="4"/>
        <v>1306.2</v>
      </c>
      <c r="M10" s="54">
        <f>SUM('о8'!F9)</f>
        <v>1611.7</v>
      </c>
      <c r="N10" s="13">
        <f>SUM('о8'!G9)</f>
        <v>37.6</v>
      </c>
      <c r="O10" s="54">
        <f>SUM('о7'!H9)</f>
        <v>254.2</v>
      </c>
      <c r="P10" s="13">
        <f t="shared" si="5"/>
        <v>1319.9</v>
      </c>
      <c r="Q10" s="17">
        <f t="shared" si="6"/>
        <v>98.96204257898326</v>
      </c>
      <c r="R10" s="1">
        <v>1</v>
      </c>
      <c r="S10" s="14">
        <v>0.75</v>
      </c>
      <c r="T10" s="14">
        <f t="shared" si="0"/>
        <v>0.75</v>
      </c>
    </row>
    <row r="11" spans="1:20" ht="12.75">
      <c r="A11" s="11">
        <v>5</v>
      </c>
      <c r="B11" s="189" t="s">
        <v>179</v>
      </c>
      <c r="C11" s="61">
        <v>0</v>
      </c>
      <c r="D11" s="61">
        <v>0</v>
      </c>
      <c r="E11" s="33">
        <f t="shared" si="1"/>
        <v>0</v>
      </c>
      <c r="F11" s="33">
        <f>SUM('о2'!F10)</f>
        <v>4119.1</v>
      </c>
      <c r="G11" s="33">
        <f>SUM('о2'!G10)</f>
        <v>802.1999999999999</v>
      </c>
      <c r="H11" s="83">
        <f t="shared" si="2"/>
        <v>3316.9000000000005</v>
      </c>
      <c r="I11" s="33">
        <f>SUM('о2'!C10)</f>
        <v>222</v>
      </c>
      <c r="J11" s="33">
        <f>SUM('о2'!D10)</f>
        <v>0</v>
      </c>
      <c r="K11" s="33">
        <f t="shared" si="3"/>
        <v>222</v>
      </c>
      <c r="L11" s="12">
        <f t="shared" si="4"/>
        <v>3094.9000000000005</v>
      </c>
      <c r="M11" s="54">
        <f>SUM('о8'!F10)</f>
        <v>4085.5</v>
      </c>
      <c r="N11" s="13">
        <f>SUM('о8'!G10)</f>
        <v>75.4</v>
      </c>
      <c r="O11" s="54">
        <f>SUM('о7'!H10)</f>
        <v>726.8</v>
      </c>
      <c r="P11" s="13">
        <f t="shared" si="5"/>
        <v>3283.3</v>
      </c>
      <c r="Q11" s="17">
        <f t="shared" si="6"/>
        <v>94.26187067889015</v>
      </c>
      <c r="R11" s="1">
        <v>1</v>
      </c>
      <c r="S11" s="14">
        <v>0.75</v>
      </c>
      <c r="T11" s="14">
        <f t="shared" si="0"/>
        <v>0.75</v>
      </c>
    </row>
    <row r="12" spans="1:20" ht="12.75">
      <c r="A12" s="11">
        <v>6</v>
      </c>
      <c r="B12" s="189" t="s">
        <v>180</v>
      </c>
      <c r="C12" s="61">
        <v>0</v>
      </c>
      <c r="D12" s="61">
        <v>0</v>
      </c>
      <c r="E12" s="33">
        <f t="shared" si="1"/>
        <v>0</v>
      </c>
      <c r="F12" s="33">
        <f>SUM('о2'!F11)</f>
        <v>1755.5</v>
      </c>
      <c r="G12" s="33">
        <f>SUM('о2'!G11)</f>
        <v>313.3</v>
      </c>
      <c r="H12" s="83">
        <f t="shared" si="2"/>
        <v>1442.2</v>
      </c>
      <c r="I12" s="33">
        <f>SUM('о2'!C11)</f>
        <v>17.4</v>
      </c>
      <c r="J12" s="33">
        <f>SUM('о2'!D11)</f>
        <v>0</v>
      </c>
      <c r="K12" s="33">
        <f t="shared" si="3"/>
        <v>17.4</v>
      </c>
      <c r="L12" s="12">
        <f t="shared" si="4"/>
        <v>1424.8</v>
      </c>
      <c r="M12" s="54">
        <f>SUM('о8'!F11)</f>
        <v>1743.4</v>
      </c>
      <c r="N12" s="13">
        <f>SUM('о8'!G11)</f>
        <v>37.6</v>
      </c>
      <c r="O12" s="54">
        <f>SUM('о7'!H11)</f>
        <v>275.7</v>
      </c>
      <c r="P12" s="13">
        <f t="shared" si="5"/>
        <v>1430.1000000000001</v>
      </c>
      <c r="Q12" s="17">
        <f t="shared" si="6"/>
        <v>99.6293965456961</v>
      </c>
      <c r="R12" s="1">
        <v>1</v>
      </c>
      <c r="S12" s="14">
        <v>0.75</v>
      </c>
      <c r="T12" s="14">
        <f t="shared" si="0"/>
        <v>0.75</v>
      </c>
    </row>
    <row r="13" spans="1:20" ht="12.75">
      <c r="A13" s="11">
        <v>7</v>
      </c>
      <c r="B13" s="189" t="s">
        <v>181</v>
      </c>
      <c r="C13" s="61">
        <v>0</v>
      </c>
      <c r="D13" s="61">
        <v>0</v>
      </c>
      <c r="E13" s="33">
        <f t="shared" si="1"/>
        <v>0</v>
      </c>
      <c r="F13" s="33">
        <f>SUM('о2'!F12)</f>
        <v>1935.2</v>
      </c>
      <c r="G13" s="33">
        <f>SUM('о2'!G12)</f>
        <v>605.2</v>
      </c>
      <c r="H13" s="83">
        <f t="shared" si="2"/>
        <v>1330</v>
      </c>
      <c r="I13" s="33">
        <f>SUM('о2'!C12)</f>
        <v>0</v>
      </c>
      <c r="J13" s="33">
        <f>SUM('о2'!D12)</f>
        <v>0</v>
      </c>
      <c r="K13" s="33">
        <f t="shared" si="3"/>
        <v>0</v>
      </c>
      <c r="L13" s="12">
        <f t="shared" si="4"/>
        <v>1330</v>
      </c>
      <c r="M13" s="54">
        <f>SUM('о8'!F12)</f>
        <v>1929.2</v>
      </c>
      <c r="N13" s="13">
        <f>SUM('о8'!G12)</f>
        <v>37.6</v>
      </c>
      <c r="O13" s="54">
        <f>SUM('о7'!H12)</f>
        <v>567.6</v>
      </c>
      <c r="P13" s="13">
        <f t="shared" si="5"/>
        <v>1324</v>
      </c>
      <c r="Q13" s="17">
        <f t="shared" si="6"/>
        <v>100.45317220543805</v>
      </c>
      <c r="R13" s="1">
        <v>0</v>
      </c>
      <c r="S13" s="14">
        <v>0.75</v>
      </c>
      <c r="T13" s="14">
        <f t="shared" si="0"/>
        <v>0</v>
      </c>
    </row>
    <row r="14" spans="1:20" ht="12.75">
      <c r="A14" s="11">
        <v>8</v>
      </c>
      <c r="B14" s="189" t="s">
        <v>182</v>
      </c>
      <c r="C14" s="61">
        <v>0</v>
      </c>
      <c r="D14" s="61">
        <v>0</v>
      </c>
      <c r="E14" s="33">
        <f t="shared" si="1"/>
        <v>0</v>
      </c>
      <c r="F14" s="33">
        <f>SUM('о2'!F13)</f>
        <v>1807.6</v>
      </c>
      <c r="G14" s="33">
        <f>SUM('о2'!G13)</f>
        <v>321.8</v>
      </c>
      <c r="H14" s="83">
        <f t="shared" si="2"/>
        <v>1485.8</v>
      </c>
      <c r="I14" s="33">
        <f>SUM('о2'!C13)</f>
        <v>0</v>
      </c>
      <c r="J14" s="33">
        <f>SUM('о2'!D13)</f>
        <v>0</v>
      </c>
      <c r="K14" s="33">
        <f t="shared" si="3"/>
        <v>0</v>
      </c>
      <c r="L14" s="12">
        <f t="shared" si="4"/>
        <v>1485.8</v>
      </c>
      <c r="M14" s="54">
        <f>SUM('о8'!F13)</f>
        <v>1797.9</v>
      </c>
      <c r="N14" s="13">
        <f>SUM('о8'!G13)</f>
        <v>37.6</v>
      </c>
      <c r="O14" s="54">
        <f>SUM('о7'!H13)</f>
        <v>284.2</v>
      </c>
      <c r="P14" s="13">
        <f t="shared" si="5"/>
        <v>1476.1000000000001</v>
      </c>
      <c r="Q14" s="17">
        <f t="shared" si="6"/>
        <v>100.65713705033532</v>
      </c>
      <c r="R14" s="1">
        <v>0</v>
      </c>
      <c r="S14" s="14">
        <v>0.75</v>
      </c>
      <c r="T14" s="14">
        <f t="shared" si="0"/>
        <v>0</v>
      </c>
    </row>
    <row r="15" spans="1:20" ht="12.75">
      <c r="A15" s="11">
        <v>9</v>
      </c>
      <c r="B15" s="189" t="s">
        <v>183</v>
      </c>
      <c r="C15" s="61">
        <v>0</v>
      </c>
      <c r="D15" s="61">
        <v>0</v>
      </c>
      <c r="E15" s="33">
        <f t="shared" si="1"/>
        <v>0</v>
      </c>
      <c r="F15" s="33">
        <f>SUM('о2'!F14)</f>
        <v>3920.4</v>
      </c>
      <c r="G15" s="33">
        <f>SUM('о2'!G14)</f>
        <v>1085.9</v>
      </c>
      <c r="H15" s="83">
        <f t="shared" si="2"/>
        <v>2834.5</v>
      </c>
      <c r="I15" s="33">
        <f>SUM('о2'!C14)</f>
        <v>42</v>
      </c>
      <c r="J15" s="33">
        <f>SUM('о2'!D14)</f>
        <v>0</v>
      </c>
      <c r="K15" s="33">
        <f t="shared" si="3"/>
        <v>42</v>
      </c>
      <c r="L15" s="12">
        <f t="shared" si="4"/>
        <v>2792.5</v>
      </c>
      <c r="M15" s="54">
        <f>SUM('о8'!F14)</f>
        <v>3891.5</v>
      </c>
      <c r="N15" s="13">
        <f>SUM('о8'!G14)</f>
        <v>75.4</v>
      </c>
      <c r="O15" s="54">
        <f>SUM('о7'!H14)</f>
        <v>1010.5</v>
      </c>
      <c r="P15" s="13">
        <f t="shared" si="5"/>
        <v>2805.6</v>
      </c>
      <c r="Q15" s="17">
        <f t="shared" si="6"/>
        <v>99.53307670373539</v>
      </c>
      <c r="R15" s="1">
        <v>1</v>
      </c>
      <c r="S15" s="14">
        <v>0.75</v>
      </c>
      <c r="T15" s="14">
        <f t="shared" si="0"/>
        <v>0.75</v>
      </c>
    </row>
    <row r="16" spans="1:20" ht="12.75">
      <c r="A16" s="11">
        <v>10</v>
      </c>
      <c r="B16" s="189" t="s">
        <v>184</v>
      </c>
      <c r="C16" s="61">
        <v>0</v>
      </c>
      <c r="D16" s="61">
        <v>0</v>
      </c>
      <c r="E16" s="33">
        <f t="shared" si="1"/>
        <v>0</v>
      </c>
      <c r="F16" s="33">
        <f>SUM('о2'!F15)</f>
        <v>3334.6</v>
      </c>
      <c r="G16" s="33">
        <f>SUM('о2'!G15)</f>
        <v>1263.7</v>
      </c>
      <c r="H16" s="83">
        <f t="shared" si="2"/>
        <v>2070.8999999999996</v>
      </c>
      <c r="I16" s="33">
        <f>SUM('о2'!C15)</f>
        <v>223.3</v>
      </c>
      <c r="J16" s="33">
        <f>SUM('о2'!D15)</f>
        <v>0</v>
      </c>
      <c r="K16" s="33">
        <f t="shared" si="3"/>
        <v>223.3</v>
      </c>
      <c r="L16" s="12">
        <f t="shared" si="4"/>
        <v>1847.5999999999997</v>
      </c>
      <c r="M16" s="54">
        <f>SUM('о8'!F15)</f>
        <v>3289.5</v>
      </c>
      <c r="N16" s="13">
        <f>SUM('о8'!G15)</f>
        <v>75.4</v>
      </c>
      <c r="O16" s="54">
        <f>SUM('о7'!H15)</f>
        <v>1188.3</v>
      </c>
      <c r="P16" s="13">
        <f t="shared" si="5"/>
        <v>2025.8</v>
      </c>
      <c r="Q16" s="17">
        <f t="shared" si="6"/>
        <v>91.20347517030308</v>
      </c>
      <c r="R16" s="1">
        <v>0</v>
      </c>
      <c r="S16" s="14">
        <v>0.75</v>
      </c>
      <c r="T16" s="14">
        <f t="shared" si="0"/>
        <v>0</v>
      </c>
    </row>
    <row r="17" spans="1:20" ht="12.75">
      <c r="A17" s="11">
        <v>11</v>
      </c>
      <c r="B17" s="189" t="s">
        <v>185</v>
      </c>
      <c r="C17" s="61">
        <v>0</v>
      </c>
      <c r="D17" s="61">
        <v>0</v>
      </c>
      <c r="E17" s="33">
        <f t="shared" si="1"/>
        <v>0</v>
      </c>
      <c r="F17" s="33">
        <f>SUM('о2'!F16)</f>
        <v>4480.8</v>
      </c>
      <c r="G17" s="33">
        <f>SUM('о2'!G16)</f>
        <v>1369.3999999999999</v>
      </c>
      <c r="H17" s="83">
        <f t="shared" si="2"/>
        <v>3111.4000000000005</v>
      </c>
      <c r="I17" s="33">
        <f>SUM('о2'!C16)</f>
        <v>242</v>
      </c>
      <c r="J17" s="33">
        <f>SUM('о2'!D16)</f>
        <v>0</v>
      </c>
      <c r="K17" s="33">
        <f t="shared" si="3"/>
        <v>242</v>
      </c>
      <c r="L17" s="12">
        <f t="shared" si="4"/>
        <v>2869.4000000000005</v>
      </c>
      <c r="M17" s="54">
        <f>SUM('о8'!F16)</f>
        <v>4466.3</v>
      </c>
      <c r="N17" s="13">
        <f>SUM('о8'!G16)</f>
        <v>75.3</v>
      </c>
      <c r="O17" s="54">
        <f>SUM('о7'!H16)</f>
        <v>1294.1</v>
      </c>
      <c r="P17" s="13">
        <f t="shared" si="5"/>
        <v>3096.9</v>
      </c>
      <c r="Q17" s="17">
        <f t="shared" si="6"/>
        <v>92.6539442668475</v>
      </c>
      <c r="R17" s="1">
        <v>1</v>
      </c>
      <c r="S17" s="14">
        <v>0.75</v>
      </c>
      <c r="T17" s="14">
        <f t="shared" si="0"/>
        <v>0.75</v>
      </c>
    </row>
    <row r="18" spans="1:20" ht="12.75">
      <c r="A18" s="11">
        <v>12</v>
      </c>
      <c r="B18" s="189" t="s">
        <v>186</v>
      </c>
      <c r="C18" s="61">
        <v>0</v>
      </c>
      <c r="D18" s="61">
        <v>0</v>
      </c>
      <c r="E18" s="33">
        <f t="shared" si="1"/>
        <v>0</v>
      </c>
      <c r="F18" s="33">
        <f>SUM('о2'!F17)</f>
        <v>1235.5</v>
      </c>
      <c r="G18" s="33">
        <f>SUM('о2'!G17)</f>
        <v>227.6</v>
      </c>
      <c r="H18" s="83">
        <f t="shared" si="2"/>
        <v>1007.9</v>
      </c>
      <c r="I18" s="33">
        <f>SUM('о2'!C17)</f>
        <v>0</v>
      </c>
      <c r="J18" s="33">
        <f>SUM('о2'!D17)</f>
        <v>0</v>
      </c>
      <c r="K18" s="33">
        <f t="shared" si="3"/>
        <v>0</v>
      </c>
      <c r="L18" s="12">
        <f t="shared" si="4"/>
        <v>1007.9</v>
      </c>
      <c r="M18" s="54">
        <f>SUM('о8'!F17)</f>
        <v>1230</v>
      </c>
      <c r="N18" s="13">
        <f>SUM('о8'!G17)</f>
        <v>37.6</v>
      </c>
      <c r="O18" s="54">
        <f>SUM('о7'!H17)</f>
        <v>190</v>
      </c>
      <c r="P18" s="13">
        <f t="shared" si="5"/>
        <v>1002.4000000000001</v>
      </c>
      <c r="Q18" s="17">
        <f t="shared" si="6"/>
        <v>100.54868316041498</v>
      </c>
      <c r="R18" s="1">
        <v>0</v>
      </c>
      <c r="S18" s="14">
        <v>0.75</v>
      </c>
      <c r="T18" s="14">
        <f t="shared" si="0"/>
        <v>0</v>
      </c>
    </row>
    <row r="19" spans="1:20" ht="12.75">
      <c r="A19" s="11">
        <v>13</v>
      </c>
      <c r="B19" s="189" t="s">
        <v>187</v>
      </c>
      <c r="C19" s="61">
        <v>0</v>
      </c>
      <c r="D19" s="61">
        <v>0</v>
      </c>
      <c r="E19" s="33">
        <f t="shared" si="1"/>
        <v>0</v>
      </c>
      <c r="F19" s="33">
        <f>SUM('о2'!F18)</f>
        <v>4382.4</v>
      </c>
      <c r="G19" s="33">
        <f>SUM('о2'!G18)</f>
        <v>2333</v>
      </c>
      <c r="H19" s="83">
        <f t="shared" si="2"/>
        <v>2049.3999999999996</v>
      </c>
      <c r="I19" s="33">
        <f>SUM('о2'!C18)</f>
        <v>83.7</v>
      </c>
      <c r="J19" s="33">
        <f>SUM('о2'!D18)</f>
        <v>0</v>
      </c>
      <c r="K19" s="33">
        <f t="shared" si="3"/>
        <v>83.7</v>
      </c>
      <c r="L19" s="12">
        <f t="shared" si="4"/>
        <v>1965.6999999999996</v>
      </c>
      <c r="M19" s="54">
        <f>SUM('о8'!F18)</f>
        <v>4377.4</v>
      </c>
      <c r="N19" s="13">
        <f>SUM('о8'!G18)</f>
        <v>75.4</v>
      </c>
      <c r="O19" s="54">
        <f>SUM('о7'!H18)</f>
        <v>2257.6</v>
      </c>
      <c r="P19" s="13">
        <f t="shared" si="5"/>
        <v>2044.4</v>
      </c>
      <c r="Q19" s="17">
        <f t="shared" si="6"/>
        <v>96.15045979260415</v>
      </c>
      <c r="R19" s="1">
        <v>1</v>
      </c>
      <c r="S19" s="14">
        <v>0.75</v>
      </c>
      <c r="T19" s="14">
        <f t="shared" si="0"/>
        <v>0.75</v>
      </c>
    </row>
    <row r="20" spans="1:20" ht="12.75">
      <c r="A20" s="11">
        <v>14</v>
      </c>
      <c r="B20" s="189" t="s">
        <v>188</v>
      </c>
      <c r="C20" s="61">
        <v>0</v>
      </c>
      <c r="D20" s="61">
        <v>0</v>
      </c>
      <c r="E20" s="33">
        <f t="shared" si="1"/>
        <v>0</v>
      </c>
      <c r="F20" s="33">
        <f>SUM('о2'!F19)</f>
        <v>3709.3</v>
      </c>
      <c r="G20" s="33">
        <f>SUM('о2'!G19)</f>
        <v>1347.9</v>
      </c>
      <c r="H20" s="83">
        <f t="shared" si="2"/>
        <v>2361.4</v>
      </c>
      <c r="I20" s="33">
        <f>SUM('о2'!C19)</f>
        <v>12</v>
      </c>
      <c r="J20" s="33">
        <f>SUM('о2'!D19)</f>
        <v>0</v>
      </c>
      <c r="K20" s="33">
        <f t="shared" si="3"/>
        <v>12</v>
      </c>
      <c r="L20" s="12">
        <f t="shared" si="4"/>
        <v>2349.4</v>
      </c>
      <c r="M20" s="54">
        <f>SUM('о8'!F19)</f>
        <v>3692.9</v>
      </c>
      <c r="N20" s="13">
        <f>SUM('о8'!G19)</f>
        <v>75.4</v>
      </c>
      <c r="O20" s="54">
        <f>SUM('о7'!H19)</f>
        <v>1272.5</v>
      </c>
      <c r="P20" s="13">
        <f t="shared" si="5"/>
        <v>2345</v>
      </c>
      <c r="Q20" s="17">
        <f t="shared" si="6"/>
        <v>100.18763326226012</v>
      </c>
      <c r="R20" s="1">
        <v>0</v>
      </c>
      <c r="S20" s="14">
        <v>0.75</v>
      </c>
      <c r="T20" s="14">
        <f t="shared" si="0"/>
        <v>0</v>
      </c>
    </row>
    <row r="21" spans="1:20" ht="12.75">
      <c r="A21" s="11">
        <v>15</v>
      </c>
      <c r="B21" s="189" t="s">
        <v>189</v>
      </c>
      <c r="C21" s="61">
        <v>0</v>
      </c>
      <c r="D21" s="61">
        <v>0</v>
      </c>
      <c r="E21" s="33">
        <f t="shared" si="1"/>
        <v>0</v>
      </c>
      <c r="F21" s="33">
        <f>SUM('о2'!F20)</f>
        <v>2077.3</v>
      </c>
      <c r="G21" s="33">
        <f>SUM('о2'!G20)</f>
        <v>530.1</v>
      </c>
      <c r="H21" s="83">
        <f t="shared" si="2"/>
        <v>1547.2000000000003</v>
      </c>
      <c r="I21" s="33">
        <f>SUM('о2'!C20)</f>
        <v>0</v>
      </c>
      <c r="J21" s="33">
        <f>SUM('о2'!D20)</f>
        <v>0</v>
      </c>
      <c r="K21" s="33">
        <f t="shared" si="3"/>
        <v>0</v>
      </c>
      <c r="L21" s="12">
        <f t="shared" si="4"/>
        <v>1547.2000000000003</v>
      </c>
      <c r="M21" s="54">
        <f>SUM('о8'!F20)</f>
        <v>2067.6</v>
      </c>
      <c r="N21" s="13">
        <f>SUM('о8'!G20)</f>
        <v>37.5</v>
      </c>
      <c r="O21" s="54">
        <f>SUM('о7'!H20)</f>
        <v>492.6</v>
      </c>
      <c r="P21" s="13">
        <f t="shared" si="5"/>
        <v>1537.5</v>
      </c>
      <c r="Q21" s="17">
        <f t="shared" si="6"/>
        <v>100.6308943089431</v>
      </c>
      <c r="R21" s="1">
        <v>0</v>
      </c>
      <c r="S21" s="14">
        <v>0.75</v>
      </c>
      <c r="T21" s="14">
        <f t="shared" si="0"/>
        <v>0</v>
      </c>
    </row>
    <row r="22" spans="1:20" ht="12.75">
      <c r="A22" s="11">
        <v>16</v>
      </c>
      <c r="B22" s="189" t="s">
        <v>190</v>
      </c>
      <c r="C22" s="61">
        <v>0</v>
      </c>
      <c r="D22" s="61">
        <v>0</v>
      </c>
      <c r="E22" s="33">
        <f t="shared" si="1"/>
        <v>0</v>
      </c>
      <c r="F22" s="33">
        <f>SUM('о2'!F21)</f>
        <v>5321.9</v>
      </c>
      <c r="G22" s="33">
        <f>SUM('о2'!G21)</f>
        <v>1181.2</v>
      </c>
      <c r="H22" s="83">
        <f t="shared" si="2"/>
        <v>4140.7</v>
      </c>
      <c r="I22" s="33">
        <f>SUM('о2'!C21)</f>
        <v>220</v>
      </c>
      <c r="J22" s="33">
        <f>SUM('о2'!D21)</f>
        <v>0</v>
      </c>
      <c r="K22" s="33">
        <f t="shared" si="3"/>
        <v>220</v>
      </c>
      <c r="L22" s="12">
        <f t="shared" si="4"/>
        <v>3920.7</v>
      </c>
      <c r="M22" s="54">
        <f>SUM('о8'!F21)</f>
        <v>5296.6</v>
      </c>
      <c r="N22" s="13">
        <f>SUM('о8'!G21)</f>
        <v>75.3</v>
      </c>
      <c r="O22" s="54">
        <f>SUM('о7'!H21)</f>
        <v>1105.9</v>
      </c>
      <c r="P22" s="13">
        <f t="shared" si="5"/>
        <v>4115.4</v>
      </c>
      <c r="Q22" s="17">
        <f t="shared" si="6"/>
        <v>95.26898964863683</v>
      </c>
      <c r="R22" s="1">
        <v>1</v>
      </c>
      <c r="S22" s="14">
        <v>0.75</v>
      </c>
      <c r="T22" s="14">
        <f t="shared" si="0"/>
        <v>0.75</v>
      </c>
    </row>
    <row r="23" spans="1:20" ht="12.75">
      <c r="A23" s="11">
        <v>17</v>
      </c>
      <c r="B23" s="189" t="s">
        <v>191</v>
      </c>
      <c r="C23" s="61">
        <v>0</v>
      </c>
      <c r="D23" s="61">
        <v>0</v>
      </c>
      <c r="E23" s="33">
        <f t="shared" si="1"/>
        <v>0</v>
      </c>
      <c r="F23" s="33">
        <f>SUM('о2'!F22)</f>
        <v>3265.6</v>
      </c>
      <c r="G23" s="33">
        <f>SUM('о2'!G22)</f>
        <v>1127.3999999999999</v>
      </c>
      <c r="H23" s="83">
        <f t="shared" si="2"/>
        <v>2138.2</v>
      </c>
      <c r="I23" s="33">
        <f>SUM('о2'!C22)</f>
        <v>17.5</v>
      </c>
      <c r="J23" s="33">
        <f>SUM('о2'!D22)</f>
        <v>2.2</v>
      </c>
      <c r="K23" s="33">
        <f t="shared" si="3"/>
        <v>15.3</v>
      </c>
      <c r="L23" s="12">
        <f t="shared" si="4"/>
        <v>2122.8999999999996</v>
      </c>
      <c r="M23" s="54">
        <f>SUM('о8'!F22)</f>
        <v>3250</v>
      </c>
      <c r="N23" s="13">
        <f>SUM('о8'!G22)</f>
        <v>75.3</v>
      </c>
      <c r="O23" s="54">
        <f>SUM('о7'!H22)</f>
        <v>1052.1</v>
      </c>
      <c r="P23" s="13">
        <f t="shared" si="5"/>
        <v>2122.6</v>
      </c>
      <c r="Q23" s="17">
        <f t="shared" si="6"/>
        <v>100.01413360972391</v>
      </c>
      <c r="R23" s="1">
        <v>0</v>
      </c>
      <c r="S23" s="14">
        <v>0.75</v>
      </c>
      <c r="T23" s="14">
        <f t="shared" si="0"/>
        <v>0</v>
      </c>
    </row>
    <row r="24" spans="1:20" ht="12.75">
      <c r="A24" s="11">
        <v>18</v>
      </c>
      <c r="B24" s="189" t="s">
        <v>192</v>
      </c>
      <c r="C24" s="61">
        <v>0</v>
      </c>
      <c r="D24" s="61">
        <v>0</v>
      </c>
      <c r="E24" s="33">
        <f t="shared" si="1"/>
        <v>0</v>
      </c>
      <c r="F24" s="33">
        <f>SUM('о2'!F23)</f>
        <v>2351.9</v>
      </c>
      <c r="G24" s="33">
        <f>SUM('о2'!G23)</f>
        <v>410.20000000000005</v>
      </c>
      <c r="H24" s="83">
        <f t="shared" si="2"/>
        <v>1941.7</v>
      </c>
      <c r="I24" s="33">
        <f>SUM('о2'!C23)</f>
        <v>119.5</v>
      </c>
      <c r="J24" s="33">
        <f>SUM('о2'!D23)</f>
        <v>0</v>
      </c>
      <c r="K24" s="33">
        <f t="shared" si="3"/>
        <v>119.5</v>
      </c>
      <c r="L24" s="12">
        <f t="shared" si="4"/>
        <v>1822.2</v>
      </c>
      <c r="M24" s="54">
        <f>SUM('о8'!F23)</f>
        <v>2338.3</v>
      </c>
      <c r="N24" s="13">
        <f>SUM('о8'!G23)</f>
        <v>37.6</v>
      </c>
      <c r="O24" s="54">
        <f>SUM('о7'!H23)</f>
        <v>372.6</v>
      </c>
      <c r="P24" s="13">
        <f t="shared" si="5"/>
        <v>1928.1000000000004</v>
      </c>
      <c r="Q24" s="17">
        <f t="shared" si="6"/>
        <v>94.50754628909287</v>
      </c>
      <c r="R24" s="1">
        <v>1</v>
      </c>
      <c r="S24" s="14">
        <v>0.75</v>
      </c>
      <c r="T24" s="14">
        <f t="shared" si="0"/>
        <v>0.75</v>
      </c>
    </row>
    <row r="25" spans="1:20" ht="12.75">
      <c r="A25" s="11">
        <v>19</v>
      </c>
      <c r="B25" s="189" t="s">
        <v>193</v>
      </c>
      <c r="C25" s="61">
        <v>0</v>
      </c>
      <c r="D25" s="61">
        <v>0</v>
      </c>
      <c r="E25" s="33">
        <f t="shared" si="1"/>
        <v>0</v>
      </c>
      <c r="F25" s="33">
        <f>SUM('о2'!F24)</f>
        <v>7922.1</v>
      </c>
      <c r="G25" s="33">
        <f>SUM('о2'!G24)</f>
        <v>1839.9</v>
      </c>
      <c r="H25" s="83">
        <f t="shared" si="2"/>
        <v>6082.200000000001</v>
      </c>
      <c r="I25" s="33">
        <f>SUM('о2'!C24)</f>
        <v>692</v>
      </c>
      <c r="J25" s="33">
        <f>SUM('о2'!D24)</f>
        <v>0</v>
      </c>
      <c r="K25" s="33">
        <f t="shared" si="3"/>
        <v>692</v>
      </c>
      <c r="L25" s="12">
        <f t="shared" si="4"/>
        <v>5390.200000000001</v>
      </c>
      <c r="M25" s="54">
        <f>SUM('о8'!F24)</f>
        <v>7824.8</v>
      </c>
      <c r="N25" s="13">
        <f>SUM('о8'!G24)</f>
        <v>75.4</v>
      </c>
      <c r="O25" s="54">
        <f>SUM('о7'!H24)</f>
        <v>1764.5</v>
      </c>
      <c r="P25" s="13">
        <f t="shared" si="5"/>
        <v>5984.900000000001</v>
      </c>
      <c r="Q25" s="17">
        <f t="shared" si="6"/>
        <v>90.0633260371936</v>
      </c>
      <c r="R25" s="1">
        <v>1</v>
      </c>
      <c r="S25" s="14">
        <v>0.75</v>
      </c>
      <c r="T25" s="14">
        <f t="shared" si="0"/>
        <v>0.75</v>
      </c>
    </row>
    <row r="26" spans="1:20" ht="11.25">
      <c r="A26" s="11">
        <v>20</v>
      </c>
      <c r="B26" s="48"/>
      <c r="C26" s="61"/>
      <c r="D26" s="61"/>
      <c r="E26" s="33"/>
      <c r="F26" s="33"/>
      <c r="G26" s="33"/>
      <c r="H26" s="83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>
        <f>SUM('о7'!H25)</f>
        <v>0</v>
      </c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/>
      <c r="F27" s="33"/>
      <c r="G27" s="33"/>
      <c r="H27" s="83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>
        <f>SUM('о7'!H26)</f>
        <v>0</v>
      </c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/>
      <c r="F28" s="33"/>
      <c r="G28" s="33"/>
      <c r="H28" s="83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4">
        <f>SUM('о7'!H27)</f>
        <v>0</v>
      </c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/>
      <c r="F29" s="33"/>
      <c r="G29" s="33"/>
      <c r="H29" s="83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4">
        <f>SUM('о7'!H28)</f>
        <v>0</v>
      </c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/>
      <c r="F30" s="33"/>
      <c r="G30" s="33"/>
      <c r="H30" s="83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4">
        <f>SUM('о7'!H29)</f>
        <v>0</v>
      </c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22" t="s">
        <v>39</v>
      </c>
      <c r="B31" s="223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65685.50000000001</v>
      </c>
      <c r="G31" s="30">
        <f t="shared" si="7"/>
        <v>17402.110000000004</v>
      </c>
      <c r="H31" s="84">
        <f t="shared" si="7"/>
        <v>48283.39</v>
      </c>
      <c r="I31" s="30">
        <f t="shared" si="7"/>
        <v>5685.3</v>
      </c>
      <c r="J31" s="30">
        <f t="shared" si="7"/>
        <v>287</v>
      </c>
      <c r="K31" s="30">
        <f t="shared" si="7"/>
        <v>5398.3</v>
      </c>
      <c r="L31" s="19">
        <f t="shared" si="7"/>
        <v>42885.09</v>
      </c>
      <c r="M31" s="19">
        <f t="shared" si="7"/>
        <v>64538.20000000001</v>
      </c>
      <c r="N31" s="56">
        <f t="shared" si="7"/>
        <v>1295.5099999999998</v>
      </c>
      <c r="O31" s="199">
        <f>SUM('о7'!H30)</f>
        <v>16106.6</v>
      </c>
      <c r="P31" s="52">
        <f t="shared" si="7"/>
        <v>47136.09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0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0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0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0"/>
      <c r="I35" s="22"/>
      <c r="J35" s="22"/>
      <c r="K35" s="218"/>
      <c r="L35" s="218"/>
      <c r="M35" s="218"/>
      <c r="N35" s="22"/>
      <c r="O35" s="23"/>
      <c r="P35" s="22"/>
      <c r="Q35" s="26"/>
      <c r="R35" s="24"/>
    </row>
    <row r="36" spans="1:18" s="25" customFormat="1" ht="11.25">
      <c r="A36" s="21"/>
      <c r="B36" s="22"/>
      <c r="C36" s="218" t="s">
        <v>195</v>
      </c>
      <c r="D36" s="218"/>
      <c r="E36" s="218"/>
      <c r="F36" s="22"/>
      <c r="G36" s="23"/>
      <c r="H36" s="22"/>
      <c r="I36" s="22"/>
      <c r="J36" s="22"/>
      <c r="K36" s="218"/>
      <c r="L36" s="218"/>
      <c r="M36" s="218"/>
      <c r="N36" s="22"/>
      <c r="O36" s="23"/>
      <c r="P36" s="26"/>
      <c r="Q36" s="22"/>
      <c r="R36" s="24"/>
    </row>
    <row r="37" spans="1:18" s="25" customFormat="1" ht="11.25">
      <c r="A37" s="21"/>
      <c r="B37" s="22"/>
      <c r="C37" s="218" t="s">
        <v>196</v>
      </c>
      <c r="D37" s="218"/>
      <c r="E37" s="218"/>
      <c r="F37" s="22"/>
      <c r="G37" s="23"/>
      <c r="H37" s="26" t="s">
        <v>197</v>
      </c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0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0"/>
      <c r="M39" s="23"/>
      <c r="N39" s="23"/>
      <c r="O39" s="23"/>
      <c r="P39" s="23"/>
      <c r="R39" s="24"/>
    </row>
    <row r="40" spans="1:18" s="25" customFormat="1" ht="11.25">
      <c r="A40" s="24"/>
      <c r="H40" s="80"/>
      <c r="M40" s="23"/>
      <c r="N40" s="23"/>
      <c r="O40" s="23"/>
      <c r="P40" s="23"/>
      <c r="R40" s="24"/>
    </row>
    <row r="41" spans="1:18" s="25" customFormat="1" ht="11.25">
      <c r="A41" s="24"/>
      <c r="H41" s="80"/>
      <c r="M41" s="23"/>
      <c r="N41" s="23"/>
      <c r="O41" s="23"/>
      <c r="P41" s="23"/>
      <c r="R41" s="24"/>
    </row>
    <row r="42" spans="1:18" s="25" customFormat="1" ht="11.25">
      <c r="A42" s="24"/>
      <c r="H42" s="80"/>
      <c r="R42" s="24"/>
    </row>
    <row r="43" spans="1:18" s="25" customFormat="1" ht="11.25">
      <c r="A43" s="24"/>
      <c r="H43" s="80"/>
      <c r="R43" s="24"/>
    </row>
  </sheetData>
  <mergeCells count="10">
    <mergeCell ref="R4:R5"/>
    <mergeCell ref="S4:S5"/>
    <mergeCell ref="C2:K2"/>
    <mergeCell ref="A31:B31"/>
    <mergeCell ref="A4:A5"/>
    <mergeCell ref="B4:B5"/>
    <mergeCell ref="K35:M35"/>
    <mergeCell ref="K36:M36"/>
    <mergeCell ref="C36:E36"/>
    <mergeCell ref="C37:E37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SheetLayoutView="100" workbookViewId="0" topLeftCell="C4">
      <selection activeCell="C16" sqref="C16"/>
    </sheetView>
  </sheetViews>
  <sheetFormatPr defaultColWidth="9.00390625" defaultRowHeight="12.75"/>
  <cols>
    <col min="1" max="1" width="3.125" style="1" customWidth="1"/>
    <col min="2" max="2" width="43.00390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32" t="s">
        <v>138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24" t="s">
        <v>13</v>
      </c>
      <c r="B3" s="222" t="s">
        <v>102</v>
      </c>
      <c r="C3" s="28" t="s">
        <v>139</v>
      </c>
      <c r="D3" s="27"/>
      <c r="E3" s="27"/>
      <c r="F3" s="36" t="s">
        <v>221</v>
      </c>
      <c r="G3" s="36" t="s">
        <v>220</v>
      </c>
      <c r="H3" s="29" t="s">
        <v>152</v>
      </c>
      <c r="I3" s="5" t="s">
        <v>24</v>
      </c>
      <c r="J3" s="225" t="s">
        <v>11</v>
      </c>
      <c r="K3" s="225" t="s">
        <v>12</v>
      </c>
      <c r="L3" s="6" t="s">
        <v>6</v>
      </c>
    </row>
    <row r="4" spans="1:12" s="10" customFormat="1" ht="42.75" customHeight="1">
      <c r="A4" s="224"/>
      <c r="B4" s="222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27"/>
      <c r="K4" s="227"/>
      <c r="L4" s="9" t="s">
        <v>29</v>
      </c>
    </row>
    <row r="5" spans="1:12" s="10" customFormat="1" ht="12" customHeight="1">
      <c r="A5" s="49">
        <v>1</v>
      </c>
      <c r="B5" s="49">
        <v>2</v>
      </c>
      <c r="C5" s="133">
        <v>3</v>
      </c>
      <c r="D5" s="51"/>
      <c r="E5" s="51"/>
      <c r="F5" s="197">
        <v>4</v>
      </c>
      <c r="G5" s="197">
        <v>5</v>
      </c>
      <c r="H5" s="197">
        <v>6</v>
      </c>
      <c r="I5" s="197">
        <v>7</v>
      </c>
      <c r="J5" s="197">
        <v>8</v>
      </c>
      <c r="K5" s="197">
        <v>9</v>
      </c>
      <c r="L5" s="197">
        <v>10</v>
      </c>
    </row>
    <row r="6" spans="1:12" ht="12.75">
      <c r="A6" s="11">
        <v>1</v>
      </c>
      <c r="B6" s="189" t="s">
        <v>175</v>
      </c>
      <c r="C6" s="198">
        <v>-22.2</v>
      </c>
      <c r="D6" s="199"/>
      <c r="E6" s="199"/>
      <c r="F6" s="199">
        <f>SUM('о1 '!D8)</f>
        <v>416.1</v>
      </c>
      <c r="G6" s="199">
        <f>SUM('о1 '!E8)</f>
        <v>8.2</v>
      </c>
      <c r="H6" s="199">
        <f>F6+G6</f>
        <v>424.3</v>
      </c>
      <c r="I6" s="200">
        <f>C6/H6*100</f>
        <v>-5.2321470657553615</v>
      </c>
      <c r="J6" s="201">
        <v>1</v>
      </c>
      <c r="K6" s="20">
        <v>0.75</v>
      </c>
      <c r="L6" s="20">
        <f aca="true" t="shared" si="0" ref="L6:L24">J6*K6</f>
        <v>0.75</v>
      </c>
    </row>
    <row r="7" spans="1:12" ht="12" customHeight="1">
      <c r="A7" s="11">
        <v>2</v>
      </c>
      <c r="B7" s="189" t="s">
        <v>176</v>
      </c>
      <c r="C7" s="198">
        <v>-0.6</v>
      </c>
      <c r="D7" s="199"/>
      <c r="E7" s="199"/>
      <c r="F7" s="199">
        <f>SUM('о1 '!D9)</f>
        <v>198.7</v>
      </c>
      <c r="G7" s="199">
        <f>SUM('о1 '!E9)</f>
        <v>5</v>
      </c>
      <c r="H7" s="199">
        <f aca="true" t="shared" si="1" ref="H7:H24">F7+G7</f>
        <v>203.7</v>
      </c>
      <c r="I7" s="200">
        <f aca="true" t="shared" si="2" ref="I7:I24">C7/H7*100</f>
        <v>-0.29455081001472755</v>
      </c>
      <c r="J7" s="201">
        <v>1</v>
      </c>
      <c r="K7" s="20">
        <v>0.75</v>
      </c>
      <c r="L7" s="20">
        <f t="shared" si="0"/>
        <v>0.75</v>
      </c>
    </row>
    <row r="8" spans="1:12" ht="12.75">
      <c r="A8" s="11">
        <v>3</v>
      </c>
      <c r="B8" s="189" t="s">
        <v>177</v>
      </c>
      <c r="C8" s="198">
        <v>-784.8</v>
      </c>
      <c r="D8" s="199"/>
      <c r="E8" s="199"/>
      <c r="F8" s="199">
        <f>SUM('о1 '!D10)</f>
        <v>6808.7</v>
      </c>
      <c r="G8" s="199">
        <f>SUM('о1 '!E10)</f>
        <v>20</v>
      </c>
      <c r="H8" s="199">
        <f t="shared" si="1"/>
        <v>6828.7</v>
      </c>
      <c r="I8" s="200">
        <f t="shared" si="2"/>
        <v>-11.49267064009255</v>
      </c>
      <c r="J8" s="201">
        <v>1</v>
      </c>
      <c r="K8" s="20">
        <v>0.75</v>
      </c>
      <c r="L8" s="20">
        <f t="shared" si="0"/>
        <v>0.75</v>
      </c>
    </row>
    <row r="9" spans="1:12" ht="12.75">
      <c r="A9" s="11">
        <v>4</v>
      </c>
      <c r="B9" s="189" t="s">
        <v>178</v>
      </c>
      <c r="C9" s="198">
        <v>-1.4</v>
      </c>
      <c r="D9" s="199"/>
      <c r="E9" s="199"/>
      <c r="F9" s="199">
        <f>SUM('о1 '!D11)</f>
        <v>168</v>
      </c>
      <c r="G9" s="199">
        <f>SUM('о1 '!E11)</f>
        <v>8</v>
      </c>
      <c r="H9" s="199">
        <f t="shared" si="1"/>
        <v>176</v>
      </c>
      <c r="I9" s="200">
        <f t="shared" si="2"/>
        <v>-0.7954545454545454</v>
      </c>
      <c r="J9" s="201">
        <v>1</v>
      </c>
      <c r="K9" s="20">
        <v>0.75</v>
      </c>
      <c r="L9" s="20">
        <f t="shared" si="0"/>
        <v>0.75</v>
      </c>
    </row>
    <row r="10" spans="1:12" ht="12.75">
      <c r="A10" s="11">
        <v>5</v>
      </c>
      <c r="B10" s="189" t="s">
        <v>179</v>
      </c>
      <c r="C10" s="198">
        <v>-33.6</v>
      </c>
      <c r="D10" s="199"/>
      <c r="E10" s="199"/>
      <c r="F10" s="199">
        <f>SUM('о1 '!D12)</f>
        <v>633.8</v>
      </c>
      <c r="G10" s="199">
        <f>SUM('о1 '!E12)</f>
        <v>45</v>
      </c>
      <c r="H10" s="199">
        <f t="shared" si="1"/>
        <v>678.8</v>
      </c>
      <c r="I10" s="200">
        <f t="shared" si="2"/>
        <v>-4.949911608721274</v>
      </c>
      <c r="J10" s="201">
        <v>1</v>
      </c>
      <c r="K10" s="20">
        <v>0.75</v>
      </c>
      <c r="L10" s="20">
        <f t="shared" si="0"/>
        <v>0.75</v>
      </c>
    </row>
    <row r="11" spans="1:12" ht="15" customHeight="1">
      <c r="A11" s="11">
        <v>6</v>
      </c>
      <c r="B11" s="189" t="s">
        <v>180</v>
      </c>
      <c r="C11" s="198">
        <v>-12.1</v>
      </c>
      <c r="D11" s="199"/>
      <c r="E11" s="199"/>
      <c r="F11" s="199">
        <f>SUM('о1 '!D13)</f>
        <v>145.2</v>
      </c>
      <c r="G11" s="199">
        <f>SUM('о1 '!E13)</f>
        <v>3.9</v>
      </c>
      <c r="H11" s="199">
        <f t="shared" si="1"/>
        <v>149.1</v>
      </c>
      <c r="I11" s="200">
        <f t="shared" si="2"/>
        <v>-8.115358819584172</v>
      </c>
      <c r="J11" s="201">
        <v>1</v>
      </c>
      <c r="K11" s="20">
        <v>0.75</v>
      </c>
      <c r="L11" s="20">
        <f t="shared" si="0"/>
        <v>0.75</v>
      </c>
    </row>
    <row r="12" spans="1:12" ht="12.75">
      <c r="A12" s="11">
        <v>7</v>
      </c>
      <c r="B12" s="189" t="s">
        <v>181</v>
      </c>
      <c r="C12" s="198">
        <v>-6</v>
      </c>
      <c r="D12" s="199"/>
      <c r="E12" s="199"/>
      <c r="F12" s="199">
        <f>SUM('о1 '!D14)</f>
        <v>192.2</v>
      </c>
      <c r="G12" s="199">
        <f>SUM('о1 '!E14)</f>
        <v>4.4</v>
      </c>
      <c r="H12" s="199">
        <f t="shared" si="1"/>
        <v>196.6</v>
      </c>
      <c r="I12" s="200">
        <f t="shared" si="2"/>
        <v>-3.0518819938962363</v>
      </c>
      <c r="J12" s="201">
        <v>1</v>
      </c>
      <c r="K12" s="20">
        <v>0.75</v>
      </c>
      <c r="L12" s="20">
        <f t="shared" si="0"/>
        <v>0.75</v>
      </c>
    </row>
    <row r="13" spans="1:12" ht="12.75">
      <c r="A13" s="11">
        <v>8</v>
      </c>
      <c r="B13" s="189" t="s">
        <v>182</v>
      </c>
      <c r="C13" s="198">
        <v>-9.7</v>
      </c>
      <c r="D13" s="199"/>
      <c r="E13" s="199"/>
      <c r="F13" s="199">
        <f>SUM('о1 '!D15)</f>
        <v>284.2</v>
      </c>
      <c r="G13" s="199">
        <f>SUM('о1 '!E15)</f>
        <v>9.5</v>
      </c>
      <c r="H13" s="199">
        <f t="shared" si="1"/>
        <v>293.7</v>
      </c>
      <c r="I13" s="200">
        <f t="shared" si="2"/>
        <v>-3.302689819543752</v>
      </c>
      <c r="J13" s="201">
        <v>1</v>
      </c>
      <c r="K13" s="20">
        <v>0.75</v>
      </c>
      <c r="L13" s="20">
        <f t="shared" si="0"/>
        <v>0.75</v>
      </c>
    </row>
    <row r="14" spans="1:12" ht="12.75">
      <c r="A14" s="11">
        <v>9</v>
      </c>
      <c r="B14" s="189" t="s">
        <v>183</v>
      </c>
      <c r="C14" s="198">
        <v>-28.9</v>
      </c>
      <c r="D14" s="199"/>
      <c r="E14" s="199"/>
      <c r="F14" s="199">
        <f>SUM('о1 '!D16)</f>
        <v>639.6</v>
      </c>
      <c r="G14" s="199">
        <f>SUM('о1 '!E16)</f>
        <v>90</v>
      </c>
      <c r="H14" s="199">
        <f t="shared" si="1"/>
        <v>729.6</v>
      </c>
      <c r="I14" s="200">
        <f t="shared" si="2"/>
        <v>-3.961074561403508</v>
      </c>
      <c r="J14" s="201">
        <v>1</v>
      </c>
      <c r="K14" s="20">
        <v>0.75</v>
      </c>
      <c r="L14" s="20">
        <f t="shared" si="0"/>
        <v>0.75</v>
      </c>
    </row>
    <row r="15" spans="1:12" ht="16.5" customHeight="1">
      <c r="A15" s="11">
        <v>10</v>
      </c>
      <c r="B15" s="189" t="s">
        <v>184</v>
      </c>
      <c r="C15" s="199">
        <v>-45.1</v>
      </c>
      <c r="D15" s="199"/>
      <c r="E15" s="199"/>
      <c r="F15" s="199">
        <f>SUM('о1 '!D17)</f>
        <v>597.8</v>
      </c>
      <c r="G15" s="199">
        <f>SUM('о1 '!E17)</f>
        <v>4.5</v>
      </c>
      <c r="H15" s="199">
        <f t="shared" si="1"/>
        <v>602.3</v>
      </c>
      <c r="I15" s="200">
        <f t="shared" si="2"/>
        <v>-7.4879628092312815</v>
      </c>
      <c r="J15" s="201">
        <v>1</v>
      </c>
      <c r="K15" s="20">
        <v>0.75</v>
      </c>
      <c r="L15" s="20">
        <f t="shared" si="0"/>
        <v>0.75</v>
      </c>
    </row>
    <row r="16" spans="1:12" ht="12.75">
      <c r="A16" s="11">
        <v>11</v>
      </c>
      <c r="B16" s="189" t="s">
        <v>185</v>
      </c>
      <c r="C16" s="198">
        <v>-14.5</v>
      </c>
      <c r="D16" s="199"/>
      <c r="E16" s="199"/>
      <c r="F16" s="199">
        <f>SUM('о1 '!D18)</f>
        <v>685.5</v>
      </c>
      <c r="G16" s="199">
        <f>SUM('о1 '!E18)</f>
        <v>12.5</v>
      </c>
      <c r="H16" s="199">
        <f t="shared" si="1"/>
        <v>698</v>
      </c>
      <c r="I16" s="200">
        <f t="shared" si="2"/>
        <v>-2.0773638968481376</v>
      </c>
      <c r="J16" s="201">
        <v>1</v>
      </c>
      <c r="K16" s="20">
        <v>0.75</v>
      </c>
      <c r="L16" s="20">
        <f t="shared" si="0"/>
        <v>0.75</v>
      </c>
    </row>
    <row r="17" spans="1:12" ht="12.75">
      <c r="A17" s="11">
        <v>12</v>
      </c>
      <c r="B17" s="189" t="s">
        <v>186</v>
      </c>
      <c r="C17" s="198">
        <v>-5.5</v>
      </c>
      <c r="D17" s="199"/>
      <c r="E17" s="199"/>
      <c r="F17" s="199">
        <f>SUM('о1 '!D19)</f>
        <v>232.3</v>
      </c>
      <c r="G17" s="199">
        <f>SUM('о1 '!E19)</f>
        <v>21</v>
      </c>
      <c r="H17" s="199">
        <f t="shared" si="1"/>
        <v>253.3</v>
      </c>
      <c r="I17" s="200">
        <f t="shared" si="2"/>
        <v>-2.1713383339913146</v>
      </c>
      <c r="J17" s="201">
        <v>1</v>
      </c>
      <c r="K17" s="20">
        <v>0.75</v>
      </c>
      <c r="L17" s="20">
        <f t="shared" si="0"/>
        <v>0.75</v>
      </c>
    </row>
    <row r="18" spans="1:12" ht="12.75">
      <c r="A18" s="11">
        <v>13</v>
      </c>
      <c r="B18" s="189" t="s">
        <v>187</v>
      </c>
      <c r="C18" s="198">
        <v>-5</v>
      </c>
      <c r="D18" s="199"/>
      <c r="E18" s="199"/>
      <c r="F18" s="199">
        <f>SUM('о1 '!D20)</f>
        <v>335.3</v>
      </c>
      <c r="G18" s="199">
        <f>SUM('о1 '!E20)</f>
        <v>8</v>
      </c>
      <c r="H18" s="199">
        <f t="shared" si="1"/>
        <v>343.3</v>
      </c>
      <c r="I18" s="200">
        <f t="shared" si="2"/>
        <v>-1.4564520827264782</v>
      </c>
      <c r="J18" s="201">
        <v>1</v>
      </c>
      <c r="K18" s="20">
        <v>0.75</v>
      </c>
      <c r="L18" s="20">
        <f t="shared" si="0"/>
        <v>0.75</v>
      </c>
    </row>
    <row r="19" spans="1:12" ht="12.75">
      <c r="A19" s="11">
        <v>14</v>
      </c>
      <c r="B19" s="189" t="s">
        <v>188</v>
      </c>
      <c r="C19" s="198">
        <v>-16.4</v>
      </c>
      <c r="D19" s="199"/>
      <c r="E19" s="199"/>
      <c r="F19" s="199">
        <f>SUM('о1 '!D21)</f>
        <v>476.7</v>
      </c>
      <c r="G19" s="199">
        <f>SUM('о1 '!E21)</f>
        <v>27.9</v>
      </c>
      <c r="H19" s="199">
        <f t="shared" si="1"/>
        <v>504.59999999999997</v>
      </c>
      <c r="I19" s="200">
        <f t="shared" si="2"/>
        <v>-3.250099088386841</v>
      </c>
      <c r="J19" s="201">
        <v>1</v>
      </c>
      <c r="K19" s="20">
        <v>0.75</v>
      </c>
      <c r="L19" s="20">
        <f t="shared" si="0"/>
        <v>0.75</v>
      </c>
    </row>
    <row r="20" spans="1:12" ht="12.75">
      <c r="A20" s="11">
        <v>15</v>
      </c>
      <c r="B20" s="189" t="s">
        <v>189</v>
      </c>
      <c r="C20" s="198">
        <v>-9.7</v>
      </c>
      <c r="D20" s="199"/>
      <c r="E20" s="199"/>
      <c r="F20" s="199">
        <f>SUM('о1 '!D22)</f>
        <v>209.7</v>
      </c>
      <c r="G20" s="199">
        <f>SUM('о1 '!E22)</f>
        <v>27</v>
      </c>
      <c r="H20" s="199">
        <f t="shared" si="1"/>
        <v>236.7</v>
      </c>
      <c r="I20" s="200">
        <f t="shared" si="2"/>
        <v>-4.09801436417406</v>
      </c>
      <c r="J20" s="201">
        <v>1</v>
      </c>
      <c r="K20" s="20">
        <v>0.75</v>
      </c>
      <c r="L20" s="20">
        <f t="shared" si="0"/>
        <v>0.75</v>
      </c>
    </row>
    <row r="21" spans="1:12" ht="12.75">
      <c r="A21" s="11">
        <v>16</v>
      </c>
      <c r="B21" s="189" t="s">
        <v>190</v>
      </c>
      <c r="C21" s="198">
        <v>-25.3</v>
      </c>
      <c r="D21" s="199"/>
      <c r="E21" s="199"/>
      <c r="F21" s="199">
        <f>SUM('о1 '!D23)</f>
        <v>905.2</v>
      </c>
      <c r="G21" s="199">
        <f>SUM('о1 '!E23)</f>
        <v>15</v>
      </c>
      <c r="H21" s="199">
        <f t="shared" si="1"/>
        <v>920.2</v>
      </c>
      <c r="I21" s="200">
        <f t="shared" si="2"/>
        <v>-2.7494023038469897</v>
      </c>
      <c r="J21" s="201">
        <v>1</v>
      </c>
      <c r="K21" s="20">
        <v>0.75</v>
      </c>
      <c r="L21" s="20">
        <f t="shared" si="0"/>
        <v>0.75</v>
      </c>
    </row>
    <row r="22" spans="1:12" ht="12.75">
      <c r="A22" s="11">
        <v>17</v>
      </c>
      <c r="B22" s="189" t="s">
        <v>191</v>
      </c>
      <c r="C22" s="198">
        <v>-15.6</v>
      </c>
      <c r="D22" s="199"/>
      <c r="E22" s="199"/>
      <c r="F22" s="199">
        <f>SUM('о1 '!D24)</f>
        <v>820.4</v>
      </c>
      <c r="G22" s="199">
        <f>SUM('о1 '!E24)</f>
        <v>29</v>
      </c>
      <c r="H22" s="199">
        <f t="shared" si="1"/>
        <v>849.4</v>
      </c>
      <c r="I22" s="200">
        <f t="shared" si="2"/>
        <v>-1.8365905344949376</v>
      </c>
      <c r="J22" s="201">
        <v>1</v>
      </c>
      <c r="K22" s="20">
        <v>0.75</v>
      </c>
      <c r="L22" s="20">
        <f t="shared" si="0"/>
        <v>0.75</v>
      </c>
    </row>
    <row r="23" spans="1:12" ht="12.75">
      <c r="A23" s="11">
        <v>18</v>
      </c>
      <c r="B23" s="189" t="s">
        <v>192</v>
      </c>
      <c r="C23" s="198">
        <v>-13.6</v>
      </c>
      <c r="D23" s="199"/>
      <c r="E23" s="199"/>
      <c r="F23" s="199">
        <f>SUM('о1 '!D25)</f>
        <v>269.3</v>
      </c>
      <c r="G23" s="199">
        <f>SUM('о1 '!E25)</f>
        <v>5</v>
      </c>
      <c r="H23" s="199">
        <f t="shared" si="1"/>
        <v>274.3</v>
      </c>
      <c r="I23" s="200">
        <f t="shared" si="2"/>
        <v>-4.958075100255194</v>
      </c>
      <c r="J23" s="201">
        <v>1</v>
      </c>
      <c r="K23" s="20">
        <v>0.75</v>
      </c>
      <c r="L23" s="20">
        <f t="shared" si="0"/>
        <v>0.75</v>
      </c>
    </row>
    <row r="24" spans="1:12" ht="12.75">
      <c r="A24" s="11">
        <v>19</v>
      </c>
      <c r="B24" s="204" t="s">
        <v>193</v>
      </c>
      <c r="C24" s="198">
        <v>-97.3</v>
      </c>
      <c r="D24" s="205"/>
      <c r="E24" s="199"/>
      <c r="F24" s="207">
        <f>SUM('о1 '!D26)</f>
        <v>1965.3</v>
      </c>
      <c r="G24" s="199">
        <f>SUM('о1 '!E26)</f>
        <v>13</v>
      </c>
      <c r="H24" s="208">
        <f t="shared" si="1"/>
        <v>1978.3</v>
      </c>
      <c r="I24" s="200">
        <f t="shared" si="2"/>
        <v>-4.918364252135672</v>
      </c>
      <c r="J24" s="209">
        <v>1</v>
      </c>
      <c r="K24" s="20">
        <v>0.75</v>
      </c>
      <c r="L24" s="20">
        <f t="shared" si="0"/>
        <v>0.75</v>
      </c>
    </row>
    <row r="25" spans="1:12" ht="11.25">
      <c r="A25" s="11">
        <v>20</v>
      </c>
      <c r="B25" s="16"/>
      <c r="C25" s="12"/>
      <c r="D25" s="190"/>
      <c r="E25" s="190"/>
      <c r="F25" s="190"/>
      <c r="G25" s="54"/>
      <c r="H25" s="190"/>
      <c r="I25" s="17"/>
      <c r="J25" s="24"/>
      <c r="K25" s="38"/>
      <c r="L25" s="203"/>
    </row>
    <row r="26" spans="1:12" ht="11.25">
      <c r="A26" s="11">
        <v>21</v>
      </c>
      <c r="B26" s="16"/>
      <c r="C26" s="12"/>
      <c r="D26" s="190"/>
      <c r="E26" s="190"/>
      <c r="F26" s="190"/>
      <c r="G26" s="54"/>
      <c r="H26" s="190"/>
      <c r="I26" s="17"/>
      <c r="J26" s="24"/>
      <c r="K26" s="14"/>
      <c r="L26" s="203"/>
    </row>
    <row r="27" spans="1:12" ht="11.25">
      <c r="A27" s="11">
        <v>22</v>
      </c>
      <c r="B27" s="16"/>
      <c r="C27" s="12"/>
      <c r="D27" s="131"/>
      <c r="E27" s="131"/>
      <c r="F27" s="167"/>
      <c r="G27" s="62"/>
      <c r="H27" s="190"/>
      <c r="I27" s="17"/>
      <c r="J27" s="24"/>
      <c r="K27" s="14"/>
      <c r="L27" s="203"/>
    </row>
    <row r="28" spans="1:12" ht="11.25">
      <c r="A28" s="11">
        <v>23</v>
      </c>
      <c r="B28" s="16"/>
      <c r="C28" s="12"/>
      <c r="D28" s="131"/>
      <c r="E28" s="131"/>
      <c r="F28" s="131"/>
      <c r="G28" s="55"/>
      <c r="H28" s="190"/>
      <c r="I28" s="17"/>
      <c r="J28" s="24"/>
      <c r="K28" s="14"/>
      <c r="L28" s="203"/>
    </row>
    <row r="29" spans="1:12" ht="11.25">
      <c r="A29" s="11">
        <v>24</v>
      </c>
      <c r="B29" s="16"/>
      <c r="C29" s="206"/>
      <c r="D29" s="131"/>
      <c r="E29" s="131"/>
      <c r="F29" s="131"/>
      <c r="G29" s="191"/>
      <c r="H29" s="190"/>
      <c r="I29" s="210"/>
      <c r="J29" s="24"/>
      <c r="K29" s="202"/>
      <c r="L29" s="203"/>
    </row>
    <row r="30" spans="1:12" ht="11.25">
      <c r="A30" s="222" t="s">
        <v>39</v>
      </c>
      <c r="B30" s="223"/>
      <c r="C30" s="19">
        <f aca="true" t="shared" si="3" ref="C30:H30">SUM(C6:C29)</f>
        <v>-1147.2999999999997</v>
      </c>
      <c r="D30" s="19">
        <f t="shared" si="3"/>
        <v>0</v>
      </c>
      <c r="E30" s="19">
        <f t="shared" si="3"/>
        <v>0</v>
      </c>
      <c r="F30" s="32">
        <f t="shared" si="3"/>
        <v>15984</v>
      </c>
      <c r="G30" s="19">
        <f t="shared" si="3"/>
        <v>356.9</v>
      </c>
      <c r="H30" s="52">
        <f t="shared" si="3"/>
        <v>16340.9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1" s="25" customFormat="1" ht="11.25">
      <c r="A33" s="21"/>
      <c r="B33" s="22"/>
      <c r="C33" s="22"/>
      <c r="D33" s="23"/>
      <c r="E33" s="23"/>
      <c r="F33" s="218" t="s">
        <v>195</v>
      </c>
      <c r="G33" s="218"/>
      <c r="H33" s="218"/>
      <c r="I33" s="22"/>
      <c r="J33" s="23"/>
      <c r="K33" s="22"/>
    </row>
    <row r="34" spans="1:11" s="25" customFormat="1" ht="11.25">
      <c r="A34" s="21"/>
      <c r="B34" s="22"/>
      <c r="C34" s="22"/>
      <c r="D34" s="23"/>
      <c r="E34" s="23"/>
      <c r="F34" s="218" t="s">
        <v>196</v>
      </c>
      <c r="G34" s="218"/>
      <c r="H34" s="218"/>
      <c r="I34" s="22"/>
      <c r="J34" s="23"/>
      <c r="K34" s="26" t="s">
        <v>197</v>
      </c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8">
    <mergeCell ref="A1:L1"/>
    <mergeCell ref="J3:J4"/>
    <mergeCell ref="K3:K4"/>
    <mergeCell ref="F33:H33"/>
    <mergeCell ref="F34:H34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SheetLayoutView="100" workbookViewId="0" topLeftCell="A1">
      <pane xSplit="2" ySplit="4" topLeftCell="H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5" sqref="L25"/>
    </sheetView>
  </sheetViews>
  <sheetFormatPr defaultColWidth="9.00390625" defaultRowHeight="12.75"/>
  <cols>
    <col min="1" max="1" width="5.375" style="65" customWidth="1"/>
    <col min="2" max="2" width="42.00390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39" t="s">
        <v>14</v>
      </c>
      <c r="B3" s="222" t="s">
        <v>102</v>
      </c>
      <c r="C3" s="67" t="s">
        <v>36</v>
      </c>
      <c r="D3" s="68"/>
      <c r="E3" s="68"/>
      <c r="F3" s="57" t="s">
        <v>213</v>
      </c>
      <c r="G3" s="57" t="s">
        <v>220</v>
      </c>
      <c r="H3" s="69" t="s">
        <v>140</v>
      </c>
      <c r="I3" s="57" t="s">
        <v>24</v>
      </c>
      <c r="J3" s="234" t="s">
        <v>11</v>
      </c>
      <c r="K3" s="234" t="s">
        <v>5</v>
      </c>
      <c r="L3" s="70" t="s">
        <v>6</v>
      </c>
    </row>
    <row r="4" spans="1:12" ht="42.75" customHeight="1">
      <c r="A4" s="239"/>
      <c r="B4" s="222"/>
      <c r="C4" s="57" t="s">
        <v>22</v>
      </c>
      <c r="D4" s="71" t="s">
        <v>7</v>
      </c>
      <c r="E4" s="71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35"/>
      <c r="K4" s="235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4.25" customHeight="1">
      <c r="A6" s="88">
        <v>1</v>
      </c>
      <c r="B6" s="189" t="s">
        <v>175</v>
      </c>
      <c r="C6" s="12">
        <v>0</v>
      </c>
      <c r="D6" s="13"/>
      <c r="E6" s="13"/>
      <c r="F6" s="13">
        <f>SUM('о1 '!D8)</f>
        <v>416.1</v>
      </c>
      <c r="G6" s="53">
        <f>SUM('о1 '!E8)</f>
        <v>8.2</v>
      </c>
      <c r="H6" s="181">
        <f>F6+G6</f>
        <v>424.3</v>
      </c>
      <c r="I6" s="73">
        <f>C6/H6*100</f>
        <v>0</v>
      </c>
      <c r="J6" s="10">
        <v>1</v>
      </c>
      <c r="K6" s="89">
        <v>0.75</v>
      </c>
      <c r="L6" s="90">
        <f aca="true" t="shared" si="0" ref="L6:L24">J6*K6</f>
        <v>0.75</v>
      </c>
    </row>
    <row r="7" spans="1:12" ht="15" customHeight="1">
      <c r="A7" s="88">
        <v>2</v>
      </c>
      <c r="B7" s="189" t="s">
        <v>176</v>
      </c>
      <c r="C7" s="12">
        <v>0</v>
      </c>
      <c r="D7" s="13"/>
      <c r="E7" s="13"/>
      <c r="F7" s="13">
        <f>SUM('о1 '!D9)</f>
        <v>198.7</v>
      </c>
      <c r="G7" s="54">
        <f>SUM('о1 '!E9)</f>
        <v>5</v>
      </c>
      <c r="H7" s="33">
        <f aca="true" t="shared" si="1" ref="H7:H24">F7+G7</f>
        <v>203.7</v>
      </c>
      <c r="I7" s="73">
        <f aca="true" t="shared" si="2" ref="I7:I24">C7/H7*100</f>
        <v>0</v>
      </c>
      <c r="J7" s="10">
        <v>1</v>
      </c>
      <c r="K7" s="89">
        <v>0.75</v>
      </c>
      <c r="L7" s="89">
        <f t="shared" si="0"/>
        <v>0.75</v>
      </c>
    </row>
    <row r="8" spans="1:12" ht="12.75">
      <c r="A8" s="88">
        <v>3</v>
      </c>
      <c r="B8" s="189" t="s">
        <v>177</v>
      </c>
      <c r="C8" s="12">
        <v>0</v>
      </c>
      <c r="D8" s="13"/>
      <c r="E8" s="13"/>
      <c r="F8" s="13">
        <f>SUM('о1 '!D10)</f>
        <v>6808.7</v>
      </c>
      <c r="G8" s="54">
        <f>SUM('о1 '!E10)</f>
        <v>20</v>
      </c>
      <c r="H8" s="33">
        <f t="shared" si="1"/>
        <v>6828.7</v>
      </c>
      <c r="I8" s="73">
        <f t="shared" si="2"/>
        <v>0</v>
      </c>
      <c r="J8" s="10">
        <v>1</v>
      </c>
      <c r="K8" s="89">
        <v>0.75</v>
      </c>
      <c r="L8" s="89">
        <f t="shared" si="0"/>
        <v>0.75</v>
      </c>
    </row>
    <row r="9" spans="1:12" ht="12.75">
      <c r="A9" s="88">
        <v>4</v>
      </c>
      <c r="B9" s="189" t="s">
        <v>178</v>
      </c>
      <c r="C9" s="12">
        <v>0</v>
      </c>
      <c r="D9" s="13"/>
      <c r="E9" s="13"/>
      <c r="F9" s="13">
        <f>SUM('о1 '!D11)</f>
        <v>168</v>
      </c>
      <c r="G9" s="54">
        <f>SUM('о1 '!E11)</f>
        <v>8</v>
      </c>
      <c r="H9" s="33">
        <f t="shared" si="1"/>
        <v>176</v>
      </c>
      <c r="I9" s="73">
        <f t="shared" si="2"/>
        <v>0</v>
      </c>
      <c r="J9" s="10">
        <v>1</v>
      </c>
      <c r="K9" s="89">
        <v>0.75</v>
      </c>
      <c r="L9" s="89">
        <f t="shared" si="0"/>
        <v>0.75</v>
      </c>
    </row>
    <row r="10" spans="1:12" ht="12.75">
      <c r="A10" s="88">
        <v>5</v>
      </c>
      <c r="B10" s="189" t="s">
        <v>179</v>
      </c>
      <c r="C10" s="12">
        <v>0</v>
      </c>
      <c r="D10" s="13"/>
      <c r="E10" s="13"/>
      <c r="F10" s="13">
        <f>SUM('о1 '!D12)</f>
        <v>633.8</v>
      </c>
      <c r="G10" s="54">
        <f>SUM('о1 '!E12)</f>
        <v>45</v>
      </c>
      <c r="H10" s="33">
        <f t="shared" si="1"/>
        <v>678.8</v>
      </c>
      <c r="I10" s="73">
        <f t="shared" si="2"/>
        <v>0</v>
      </c>
      <c r="J10" s="10">
        <v>1</v>
      </c>
      <c r="K10" s="89">
        <v>0.75</v>
      </c>
      <c r="L10" s="89">
        <f t="shared" si="0"/>
        <v>0.75</v>
      </c>
    </row>
    <row r="11" spans="1:12" ht="12.75">
      <c r="A11" s="88">
        <v>6</v>
      </c>
      <c r="B11" s="189" t="s">
        <v>180</v>
      </c>
      <c r="C11" s="12">
        <v>0</v>
      </c>
      <c r="D11" s="13"/>
      <c r="E11" s="13"/>
      <c r="F11" s="13">
        <f>SUM('о1 '!D13)</f>
        <v>145.2</v>
      </c>
      <c r="G11" s="54">
        <f>SUM('о1 '!E13)</f>
        <v>3.9</v>
      </c>
      <c r="H11" s="33">
        <f t="shared" si="1"/>
        <v>149.1</v>
      </c>
      <c r="I11" s="73">
        <f t="shared" si="2"/>
        <v>0</v>
      </c>
      <c r="J11" s="10">
        <v>1</v>
      </c>
      <c r="K11" s="89">
        <v>0.75</v>
      </c>
      <c r="L11" s="89">
        <f t="shared" si="0"/>
        <v>0.75</v>
      </c>
    </row>
    <row r="12" spans="1:12" ht="12.75">
      <c r="A12" s="88">
        <v>7</v>
      </c>
      <c r="B12" s="189" t="s">
        <v>181</v>
      </c>
      <c r="C12" s="12">
        <v>0</v>
      </c>
      <c r="D12" s="13"/>
      <c r="E12" s="13"/>
      <c r="F12" s="13">
        <f>SUM('о1 '!D14)</f>
        <v>192.2</v>
      </c>
      <c r="G12" s="54">
        <f>SUM('о1 '!E14)</f>
        <v>4.4</v>
      </c>
      <c r="H12" s="33">
        <f t="shared" si="1"/>
        <v>196.6</v>
      </c>
      <c r="I12" s="73">
        <f t="shared" si="2"/>
        <v>0</v>
      </c>
      <c r="J12" s="10">
        <v>1</v>
      </c>
      <c r="K12" s="89">
        <v>0.75</v>
      </c>
      <c r="L12" s="89">
        <f t="shared" si="0"/>
        <v>0.75</v>
      </c>
    </row>
    <row r="13" spans="1:12" ht="12.75">
      <c r="A13" s="88">
        <v>8</v>
      </c>
      <c r="B13" s="189" t="s">
        <v>182</v>
      </c>
      <c r="C13" s="12">
        <v>0</v>
      </c>
      <c r="D13" s="13"/>
      <c r="E13" s="13"/>
      <c r="F13" s="13">
        <f>SUM('о1 '!D15)</f>
        <v>284.2</v>
      </c>
      <c r="G13" s="54">
        <f>SUM('о1 '!E15)</f>
        <v>9.5</v>
      </c>
      <c r="H13" s="33">
        <f t="shared" si="1"/>
        <v>293.7</v>
      </c>
      <c r="I13" s="73">
        <f t="shared" si="2"/>
        <v>0</v>
      </c>
      <c r="J13" s="10">
        <v>1</v>
      </c>
      <c r="K13" s="89">
        <v>0.75</v>
      </c>
      <c r="L13" s="89">
        <f t="shared" si="0"/>
        <v>0.75</v>
      </c>
    </row>
    <row r="14" spans="1:12" ht="12.75">
      <c r="A14" s="88">
        <v>9</v>
      </c>
      <c r="B14" s="189" t="s">
        <v>183</v>
      </c>
      <c r="C14" s="12">
        <v>0</v>
      </c>
      <c r="D14" s="13"/>
      <c r="E14" s="13"/>
      <c r="F14" s="13">
        <f>SUM('о1 '!D16)</f>
        <v>639.6</v>
      </c>
      <c r="G14" s="54">
        <f>SUM('о1 '!E16)</f>
        <v>90</v>
      </c>
      <c r="H14" s="33">
        <f t="shared" si="1"/>
        <v>729.6</v>
      </c>
      <c r="I14" s="73">
        <f t="shared" si="2"/>
        <v>0</v>
      </c>
      <c r="J14" s="10">
        <v>1</v>
      </c>
      <c r="K14" s="89">
        <v>0.75</v>
      </c>
      <c r="L14" s="89">
        <f t="shared" si="0"/>
        <v>0.75</v>
      </c>
    </row>
    <row r="15" spans="1:12" ht="12.75">
      <c r="A15" s="88">
        <v>10</v>
      </c>
      <c r="B15" s="189" t="s">
        <v>184</v>
      </c>
      <c r="C15" s="12">
        <v>0</v>
      </c>
      <c r="D15" s="13"/>
      <c r="E15" s="13"/>
      <c r="F15" s="13">
        <f>SUM('о1 '!D17)</f>
        <v>597.8</v>
      </c>
      <c r="G15" s="54">
        <f>SUM('о1 '!E17)</f>
        <v>4.5</v>
      </c>
      <c r="H15" s="33">
        <f t="shared" si="1"/>
        <v>602.3</v>
      </c>
      <c r="I15" s="73">
        <f t="shared" si="2"/>
        <v>0</v>
      </c>
      <c r="J15" s="10">
        <v>1</v>
      </c>
      <c r="K15" s="89">
        <v>0.75</v>
      </c>
      <c r="L15" s="89">
        <f t="shared" si="0"/>
        <v>0.75</v>
      </c>
    </row>
    <row r="16" spans="1:12" ht="12.75">
      <c r="A16" s="88">
        <v>11</v>
      </c>
      <c r="B16" s="189" t="s">
        <v>185</v>
      </c>
      <c r="C16" s="12">
        <v>0</v>
      </c>
      <c r="D16" s="13"/>
      <c r="E16" s="13"/>
      <c r="F16" s="13">
        <f>SUM('о1 '!D18)</f>
        <v>685.5</v>
      </c>
      <c r="G16" s="54">
        <f>SUM('о1 '!E18)</f>
        <v>12.5</v>
      </c>
      <c r="H16" s="33">
        <f t="shared" si="1"/>
        <v>698</v>
      </c>
      <c r="I16" s="73">
        <f t="shared" si="2"/>
        <v>0</v>
      </c>
      <c r="J16" s="10">
        <v>1</v>
      </c>
      <c r="K16" s="89">
        <v>0.75</v>
      </c>
      <c r="L16" s="89">
        <f t="shared" si="0"/>
        <v>0.75</v>
      </c>
    </row>
    <row r="17" spans="1:12" ht="12.75">
      <c r="A17" s="88">
        <v>12</v>
      </c>
      <c r="B17" s="189" t="s">
        <v>186</v>
      </c>
      <c r="C17" s="12">
        <v>0</v>
      </c>
      <c r="D17" s="13"/>
      <c r="E17" s="13"/>
      <c r="F17" s="13">
        <f>SUM('о1 '!D19)</f>
        <v>232.3</v>
      </c>
      <c r="G17" s="54">
        <f>SUM('о1 '!E19)</f>
        <v>21</v>
      </c>
      <c r="H17" s="33">
        <f t="shared" si="1"/>
        <v>253.3</v>
      </c>
      <c r="I17" s="73">
        <f t="shared" si="2"/>
        <v>0</v>
      </c>
      <c r="J17" s="10">
        <v>1</v>
      </c>
      <c r="K17" s="89">
        <v>0.75</v>
      </c>
      <c r="L17" s="89">
        <f t="shared" si="0"/>
        <v>0.75</v>
      </c>
    </row>
    <row r="18" spans="1:12" ht="12.75">
      <c r="A18" s="88">
        <v>13</v>
      </c>
      <c r="B18" s="189" t="s">
        <v>187</v>
      </c>
      <c r="C18" s="12">
        <v>0</v>
      </c>
      <c r="D18" s="13"/>
      <c r="E18" s="13"/>
      <c r="F18" s="13">
        <f>SUM('о1 '!D20)</f>
        <v>335.3</v>
      </c>
      <c r="G18" s="54">
        <f>SUM('о1 '!E20)</f>
        <v>8</v>
      </c>
      <c r="H18" s="33">
        <f t="shared" si="1"/>
        <v>343.3</v>
      </c>
      <c r="I18" s="73">
        <f t="shared" si="2"/>
        <v>0</v>
      </c>
      <c r="J18" s="10">
        <v>1</v>
      </c>
      <c r="K18" s="89">
        <v>0.75</v>
      </c>
      <c r="L18" s="89">
        <f t="shared" si="0"/>
        <v>0.75</v>
      </c>
    </row>
    <row r="19" spans="1:12" ht="12.75">
      <c r="A19" s="88">
        <v>14</v>
      </c>
      <c r="B19" s="189" t="s">
        <v>188</v>
      </c>
      <c r="C19" s="12">
        <v>0</v>
      </c>
      <c r="D19" s="13"/>
      <c r="E19" s="13"/>
      <c r="F19" s="13">
        <f>SUM('о1 '!D21)</f>
        <v>476.7</v>
      </c>
      <c r="G19" s="54">
        <f>SUM('о1 '!E21)</f>
        <v>27.9</v>
      </c>
      <c r="H19" s="33">
        <f t="shared" si="1"/>
        <v>504.59999999999997</v>
      </c>
      <c r="I19" s="73">
        <f t="shared" si="2"/>
        <v>0</v>
      </c>
      <c r="J19" s="10">
        <v>1</v>
      </c>
      <c r="K19" s="89">
        <v>0.75</v>
      </c>
      <c r="L19" s="89">
        <f t="shared" si="0"/>
        <v>0.75</v>
      </c>
    </row>
    <row r="20" spans="1:12" ht="12.75">
      <c r="A20" s="88">
        <v>15</v>
      </c>
      <c r="B20" s="189" t="s">
        <v>189</v>
      </c>
      <c r="C20" s="12">
        <v>0</v>
      </c>
      <c r="D20" s="13"/>
      <c r="E20" s="13"/>
      <c r="F20" s="13">
        <f>SUM('о1 '!D22)</f>
        <v>209.7</v>
      </c>
      <c r="G20" s="54">
        <f>SUM('о1 '!E22)</f>
        <v>27</v>
      </c>
      <c r="H20" s="33">
        <f t="shared" si="1"/>
        <v>236.7</v>
      </c>
      <c r="I20" s="73">
        <f t="shared" si="2"/>
        <v>0</v>
      </c>
      <c r="J20" s="10">
        <v>1</v>
      </c>
      <c r="K20" s="89">
        <v>0.75</v>
      </c>
      <c r="L20" s="89">
        <f t="shared" si="0"/>
        <v>0.75</v>
      </c>
    </row>
    <row r="21" spans="1:12" ht="12.75">
      <c r="A21" s="88">
        <v>16</v>
      </c>
      <c r="B21" s="189" t="s">
        <v>190</v>
      </c>
      <c r="C21" s="12">
        <v>0</v>
      </c>
      <c r="D21" s="13"/>
      <c r="E21" s="13"/>
      <c r="F21" s="13">
        <f>SUM('о1 '!D23)</f>
        <v>905.2</v>
      </c>
      <c r="G21" s="54">
        <f>SUM('о1 '!E23)</f>
        <v>15</v>
      </c>
      <c r="H21" s="33">
        <f t="shared" si="1"/>
        <v>920.2</v>
      </c>
      <c r="I21" s="73">
        <f t="shared" si="2"/>
        <v>0</v>
      </c>
      <c r="J21" s="10">
        <v>1</v>
      </c>
      <c r="K21" s="89">
        <v>0.75</v>
      </c>
      <c r="L21" s="89">
        <f t="shared" si="0"/>
        <v>0.75</v>
      </c>
    </row>
    <row r="22" spans="1:12" ht="12.75">
      <c r="A22" s="88">
        <v>17</v>
      </c>
      <c r="B22" s="189" t="s">
        <v>191</v>
      </c>
      <c r="C22" s="12">
        <v>0</v>
      </c>
      <c r="D22" s="13"/>
      <c r="E22" s="13"/>
      <c r="F22" s="13">
        <f>SUM('о1 '!D24)</f>
        <v>820.4</v>
      </c>
      <c r="G22" s="54">
        <f>SUM('о1 '!E24)</f>
        <v>29</v>
      </c>
      <c r="H22" s="33">
        <f t="shared" si="1"/>
        <v>849.4</v>
      </c>
      <c r="I22" s="73">
        <f t="shared" si="2"/>
        <v>0</v>
      </c>
      <c r="J22" s="10">
        <v>1</v>
      </c>
      <c r="K22" s="89">
        <v>0.75</v>
      </c>
      <c r="L22" s="89">
        <f t="shared" si="0"/>
        <v>0.75</v>
      </c>
    </row>
    <row r="23" spans="1:12" ht="12.75">
      <c r="A23" s="88">
        <v>18</v>
      </c>
      <c r="B23" s="189" t="s">
        <v>192</v>
      </c>
      <c r="C23" s="12">
        <v>0</v>
      </c>
      <c r="D23" s="13"/>
      <c r="E23" s="13"/>
      <c r="F23" s="13">
        <f>SUM('о1 '!D25)</f>
        <v>269.3</v>
      </c>
      <c r="G23" s="54">
        <f>SUM('о1 '!E25)</f>
        <v>5</v>
      </c>
      <c r="H23" s="33">
        <f t="shared" si="1"/>
        <v>274.3</v>
      </c>
      <c r="I23" s="73">
        <f t="shared" si="2"/>
        <v>0</v>
      </c>
      <c r="J23" s="10">
        <v>1</v>
      </c>
      <c r="K23" s="89">
        <v>0.75</v>
      </c>
      <c r="L23" s="89">
        <f t="shared" si="0"/>
        <v>0.75</v>
      </c>
    </row>
    <row r="24" spans="1:12" ht="12.75">
      <c r="A24" s="88">
        <v>19</v>
      </c>
      <c r="B24" s="189" t="s">
        <v>193</v>
      </c>
      <c r="C24" s="12">
        <v>0</v>
      </c>
      <c r="D24" s="13"/>
      <c r="E24" s="13"/>
      <c r="F24" s="13">
        <f>SUM('о1 '!D26)</f>
        <v>1965.3</v>
      </c>
      <c r="G24" s="54">
        <f>SUM('о1 '!E26)</f>
        <v>13</v>
      </c>
      <c r="H24" s="33">
        <f t="shared" si="1"/>
        <v>1978.3</v>
      </c>
      <c r="I24" s="73">
        <f t="shared" si="2"/>
        <v>0</v>
      </c>
      <c r="J24" s="10">
        <v>1</v>
      </c>
      <c r="K24" s="89">
        <v>0.75</v>
      </c>
      <c r="L24" s="89">
        <f t="shared" si="0"/>
        <v>0.75</v>
      </c>
    </row>
    <row r="25" spans="1:12" ht="11.25">
      <c r="A25" s="88">
        <v>20</v>
      </c>
      <c r="B25" s="72"/>
      <c r="C25" s="12"/>
      <c r="D25" s="13"/>
      <c r="E25" s="13"/>
      <c r="F25" s="13"/>
      <c r="G25" s="54"/>
      <c r="H25" s="33"/>
      <c r="I25" s="73"/>
      <c r="J25" s="10"/>
      <c r="K25" s="89"/>
      <c r="L25" s="89"/>
    </row>
    <row r="26" spans="1:12" ht="11.25">
      <c r="A26" s="88">
        <v>21</v>
      </c>
      <c r="B26" s="72"/>
      <c r="C26" s="12"/>
      <c r="D26" s="13"/>
      <c r="E26" s="13"/>
      <c r="F26" s="13"/>
      <c r="G26" s="54"/>
      <c r="H26" s="33"/>
      <c r="I26" s="73"/>
      <c r="J26" s="10"/>
      <c r="K26" s="89"/>
      <c r="L26" s="89"/>
    </row>
    <row r="27" spans="1:12" ht="11.25">
      <c r="A27" s="88">
        <v>22</v>
      </c>
      <c r="B27" s="72"/>
      <c r="C27" s="12"/>
      <c r="D27" s="18"/>
      <c r="E27" s="18"/>
      <c r="F27" s="44"/>
      <c r="G27" s="62"/>
      <c r="H27" s="33"/>
      <c r="I27" s="73"/>
      <c r="J27" s="10"/>
      <c r="K27" s="89"/>
      <c r="L27" s="89"/>
    </row>
    <row r="28" spans="1:12" ht="11.25">
      <c r="A28" s="88">
        <v>23</v>
      </c>
      <c r="B28" s="72"/>
      <c r="C28" s="12"/>
      <c r="D28" s="18"/>
      <c r="E28" s="18"/>
      <c r="F28" s="18"/>
      <c r="G28" s="55"/>
      <c r="H28" s="33"/>
      <c r="I28" s="73"/>
      <c r="J28" s="10"/>
      <c r="K28" s="89"/>
      <c r="L28" s="89"/>
    </row>
    <row r="29" spans="1:12" ht="11.25">
      <c r="A29" s="88">
        <v>24</v>
      </c>
      <c r="B29" s="72"/>
      <c r="C29" s="12"/>
      <c r="D29" s="18"/>
      <c r="E29" s="18"/>
      <c r="F29" s="18"/>
      <c r="G29" s="55"/>
      <c r="H29" s="33"/>
      <c r="I29" s="73"/>
      <c r="J29" s="10"/>
      <c r="K29" s="89"/>
      <c r="L29" s="89"/>
    </row>
    <row r="30" spans="1:12" ht="11.25">
      <c r="A30" s="237" t="s">
        <v>39</v>
      </c>
      <c r="B30" s="238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15984</v>
      </c>
      <c r="G30" s="19">
        <f t="shared" si="3"/>
        <v>356.9</v>
      </c>
      <c r="H30" s="52">
        <f t="shared" si="3"/>
        <v>16340.9</v>
      </c>
      <c r="I30" s="86" t="s">
        <v>8</v>
      </c>
      <c r="J30" s="87" t="s">
        <v>8</v>
      </c>
      <c r="K30" s="91">
        <v>0.75</v>
      </c>
      <c r="L30" s="92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 customHeight="1">
      <c r="A34" s="74"/>
      <c r="B34" s="74"/>
      <c r="C34" s="218" t="s">
        <v>195</v>
      </c>
      <c r="D34" s="218"/>
      <c r="E34" s="218"/>
      <c r="F34" s="221"/>
      <c r="G34" s="23"/>
      <c r="H34" s="22"/>
      <c r="I34" s="77"/>
    </row>
    <row r="35" spans="1:9" s="76" customFormat="1" ht="11.25" customHeight="1">
      <c r="A35" s="74"/>
      <c r="B35" s="74"/>
      <c r="C35" s="218" t="s">
        <v>196</v>
      </c>
      <c r="D35" s="218"/>
      <c r="E35" s="218"/>
      <c r="F35" s="221"/>
      <c r="G35" s="23"/>
      <c r="H35" s="26" t="s">
        <v>197</v>
      </c>
      <c r="I35" s="74"/>
    </row>
    <row r="36" spans="1:9" s="76" customFormat="1" ht="11.25">
      <c r="A36" s="74"/>
      <c r="B36" s="74"/>
      <c r="C36" s="23"/>
      <c r="D36" s="23"/>
      <c r="E36" s="23"/>
      <c r="F36" s="22"/>
      <c r="G36" s="24"/>
      <c r="H36" s="2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8">
    <mergeCell ref="A1:L1"/>
    <mergeCell ref="A30:B30"/>
    <mergeCell ref="A3:A4"/>
    <mergeCell ref="B3:B4"/>
    <mergeCell ref="C34:F34"/>
    <mergeCell ref="C35:F35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7">
      <selection activeCell="B11" sqref="B11"/>
    </sheetView>
  </sheetViews>
  <sheetFormatPr defaultColWidth="9.00390625" defaultRowHeight="12.75"/>
  <cols>
    <col min="1" max="1" width="6.25390625" style="1" customWidth="1"/>
    <col min="2" max="2" width="48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24" t="s">
        <v>14</v>
      </c>
      <c r="B3" s="222" t="s">
        <v>102</v>
      </c>
      <c r="C3" s="6" t="s">
        <v>141</v>
      </c>
      <c r="D3" s="27"/>
      <c r="E3" s="27"/>
      <c r="F3" s="36" t="s">
        <v>202</v>
      </c>
      <c r="G3" s="36" t="s">
        <v>222</v>
      </c>
      <c r="H3" s="29" t="s">
        <v>142</v>
      </c>
      <c r="I3" s="5" t="s">
        <v>41</v>
      </c>
      <c r="J3" s="225" t="s">
        <v>15</v>
      </c>
      <c r="K3" s="225" t="s">
        <v>16</v>
      </c>
      <c r="L3" s="6" t="s">
        <v>6</v>
      </c>
    </row>
    <row r="4" spans="1:12" s="10" customFormat="1" ht="42.75" customHeight="1">
      <c r="A4" s="224"/>
      <c r="B4" s="222"/>
      <c r="C4" s="8" t="s">
        <v>26</v>
      </c>
      <c r="D4" s="7" t="s">
        <v>7</v>
      </c>
      <c r="E4" s="7" t="s">
        <v>7</v>
      </c>
      <c r="F4" s="8" t="s">
        <v>26</v>
      </c>
      <c r="G4" s="8" t="s">
        <v>156</v>
      </c>
      <c r="H4" s="8" t="s">
        <v>40</v>
      </c>
      <c r="I4" s="8" t="s">
        <v>38</v>
      </c>
      <c r="J4" s="227"/>
      <c r="K4" s="227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89" t="s">
        <v>175</v>
      </c>
      <c r="C6" s="12">
        <v>0</v>
      </c>
      <c r="D6" s="13"/>
      <c r="E6" s="13"/>
      <c r="F6" s="33">
        <f>SUM('О11'!F7)</f>
        <v>1410</v>
      </c>
      <c r="G6" s="33">
        <f>SUM('О11'!G7)</f>
        <v>255.31</v>
      </c>
      <c r="H6" s="33">
        <f>F6-G6</f>
        <v>1154.69</v>
      </c>
      <c r="I6" s="192">
        <f>C6/H6*100</f>
        <v>0</v>
      </c>
      <c r="J6" s="1">
        <v>1</v>
      </c>
      <c r="K6" s="14">
        <v>0.75</v>
      </c>
      <c r="L6" s="14">
        <f aca="true" t="shared" si="0" ref="L6:L24">J6*K6</f>
        <v>0.75</v>
      </c>
    </row>
    <row r="7" spans="1:12" ht="12.75">
      <c r="A7" s="11">
        <v>2</v>
      </c>
      <c r="B7" s="189" t="s">
        <v>176</v>
      </c>
      <c r="C7" s="12">
        <v>0</v>
      </c>
      <c r="D7" s="13"/>
      <c r="E7" s="13"/>
      <c r="F7" s="33">
        <f>SUM('О11'!F8)</f>
        <v>1558.4</v>
      </c>
      <c r="G7" s="33">
        <f>SUM('О11'!G8)</f>
        <v>544.5</v>
      </c>
      <c r="H7" s="33">
        <f aca="true" t="shared" si="1" ref="H7:H24">F7-G7</f>
        <v>1013.9000000000001</v>
      </c>
      <c r="I7" s="192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2.75">
      <c r="A8" s="11">
        <v>3</v>
      </c>
      <c r="B8" s="189" t="s">
        <v>177</v>
      </c>
      <c r="C8" s="12">
        <v>0</v>
      </c>
      <c r="D8" s="13"/>
      <c r="E8" s="13"/>
      <c r="F8" s="33">
        <f>SUM('О11'!F9)</f>
        <v>9484.8</v>
      </c>
      <c r="G8" s="33">
        <f>SUM('О11'!G9)</f>
        <v>1551.6999999999998</v>
      </c>
      <c r="H8" s="33">
        <f t="shared" si="1"/>
        <v>7933.099999999999</v>
      </c>
      <c r="I8" s="192">
        <f aca="true" t="shared" si="2" ref="I8:I24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2.75">
      <c r="A9" s="11">
        <v>4</v>
      </c>
      <c r="B9" s="189" t="s">
        <v>178</v>
      </c>
      <c r="C9" s="12">
        <v>0</v>
      </c>
      <c r="D9" s="13"/>
      <c r="E9" s="13"/>
      <c r="F9" s="33">
        <f>SUM('О11'!F10)</f>
        <v>1613.1</v>
      </c>
      <c r="G9" s="33">
        <f>SUM('О11'!G10)</f>
        <v>291.8</v>
      </c>
      <c r="H9" s="33">
        <f t="shared" si="1"/>
        <v>1321.3</v>
      </c>
      <c r="I9" s="192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2.75">
      <c r="A10" s="11">
        <v>5</v>
      </c>
      <c r="B10" s="189" t="s">
        <v>179</v>
      </c>
      <c r="C10" s="12">
        <v>0</v>
      </c>
      <c r="D10" s="13"/>
      <c r="E10" s="13"/>
      <c r="F10" s="33">
        <f>SUM('О11'!F11)</f>
        <v>4119.1</v>
      </c>
      <c r="G10" s="33">
        <f>SUM('О11'!G11)</f>
        <v>802.1999999999999</v>
      </c>
      <c r="H10" s="33">
        <f t="shared" si="1"/>
        <v>3316.9000000000005</v>
      </c>
      <c r="I10" s="192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2.75">
      <c r="A11" s="11">
        <v>6</v>
      </c>
      <c r="B11" s="189" t="s">
        <v>180</v>
      </c>
      <c r="C11" s="12">
        <v>0</v>
      </c>
      <c r="D11" s="13"/>
      <c r="E11" s="13"/>
      <c r="F11" s="33">
        <f>SUM('О11'!F12)</f>
        <v>1755.5</v>
      </c>
      <c r="G11" s="33">
        <f>SUM('О11'!G12)</f>
        <v>313.3</v>
      </c>
      <c r="H11" s="33">
        <f t="shared" si="1"/>
        <v>1442.2</v>
      </c>
      <c r="I11" s="192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2.75">
      <c r="A12" s="11">
        <v>7</v>
      </c>
      <c r="B12" s="189" t="s">
        <v>181</v>
      </c>
      <c r="C12" s="12">
        <v>0</v>
      </c>
      <c r="D12" s="13"/>
      <c r="E12" s="13"/>
      <c r="F12" s="33">
        <f>SUM('О11'!F13)</f>
        <v>1935.2</v>
      </c>
      <c r="G12" s="33">
        <f>SUM('О11'!G13)</f>
        <v>605.2</v>
      </c>
      <c r="H12" s="33">
        <f t="shared" si="1"/>
        <v>1330</v>
      </c>
      <c r="I12" s="192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2.75">
      <c r="A13" s="11">
        <v>8</v>
      </c>
      <c r="B13" s="189" t="s">
        <v>182</v>
      </c>
      <c r="C13" s="12">
        <v>0</v>
      </c>
      <c r="D13" s="13"/>
      <c r="E13" s="13"/>
      <c r="F13" s="33">
        <f>SUM('О11'!F14)</f>
        <v>1807.6</v>
      </c>
      <c r="G13" s="33">
        <f>SUM('О11'!G14)</f>
        <v>321.8</v>
      </c>
      <c r="H13" s="33">
        <f t="shared" si="1"/>
        <v>1485.8</v>
      </c>
      <c r="I13" s="192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2.75">
      <c r="A14" s="11">
        <v>9</v>
      </c>
      <c r="B14" s="189" t="s">
        <v>183</v>
      </c>
      <c r="C14" s="12">
        <v>0</v>
      </c>
      <c r="D14" s="13"/>
      <c r="E14" s="13"/>
      <c r="F14" s="33">
        <f>SUM('О11'!F15)</f>
        <v>3920.4</v>
      </c>
      <c r="G14" s="33">
        <f>SUM('О11'!G15)</f>
        <v>1085.9</v>
      </c>
      <c r="H14" s="33">
        <f t="shared" si="1"/>
        <v>2834.5</v>
      </c>
      <c r="I14" s="192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2.75">
      <c r="A15" s="11">
        <v>10</v>
      </c>
      <c r="B15" s="189" t="s">
        <v>184</v>
      </c>
      <c r="C15" s="12">
        <v>0</v>
      </c>
      <c r="D15" s="13"/>
      <c r="E15" s="13"/>
      <c r="F15" s="33">
        <f>SUM('О11'!F16)</f>
        <v>3334.6</v>
      </c>
      <c r="G15" s="33">
        <f>SUM('О11'!G16)</f>
        <v>1263.7</v>
      </c>
      <c r="H15" s="33">
        <f t="shared" si="1"/>
        <v>2070.8999999999996</v>
      </c>
      <c r="I15" s="192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2.75">
      <c r="A16" s="11">
        <v>11</v>
      </c>
      <c r="B16" s="189" t="s">
        <v>185</v>
      </c>
      <c r="C16" s="12">
        <v>0</v>
      </c>
      <c r="D16" s="13"/>
      <c r="E16" s="13"/>
      <c r="F16" s="33">
        <f>SUM('О11'!F17)</f>
        <v>4480.8</v>
      </c>
      <c r="G16" s="33">
        <f>SUM('О11'!G17)</f>
        <v>1369.3999999999999</v>
      </c>
      <c r="H16" s="33">
        <f t="shared" si="1"/>
        <v>3111.4000000000005</v>
      </c>
      <c r="I16" s="192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2.75">
      <c r="A17" s="11">
        <v>12</v>
      </c>
      <c r="B17" s="189" t="s">
        <v>186</v>
      </c>
      <c r="C17" s="12">
        <v>0</v>
      </c>
      <c r="D17" s="13"/>
      <c r="E17" s="13"/>
      <c r="F17" s="33">
        <f>SUM('О11'!F18)</f>
        <v>1235.5</v>
      </c>
      <c r="G17" s="33">
        <f>SUM('О11'!G18)</f>
        <v>227.6</v>
      </c>
      <c r="H17" s="33">
        <f t="shared" si="1"/>
        <v>1007.9</v>
      </c>
      <c r="I17" s="192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2.75">
      <c r="A18" s="11">
        <v>13</v>
      </c>
      <c r="B18" s="189" t="s">
        <v>187</v>
      </c>
      <c r="C18" s="12">
        <v>0</v>
      </c>
      <c r="D18" s="13"/>
      <c r="E18" s="13"/>
      <c r="F18" s="33">
        <f>SUM('О11'!F19)</f>
        <v>4382.4</v>
      </c>
      <c r="G18" s="33">
        <f>SUM('О11'!G19)</f>
        <v>2333</v>
      </c>
      <c r="H18" s="33">
        <f t="shared" si="1"/>
        <v>2049.3999999999996</v>
      </c>
      <c r="I18" s="192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12.75">
      <c r="A19" s="11">
        <v>14</v>
      </c>
      <c r="B19" s="189" t="s">
        <v>188</v>
      </c>
      <c r="C19" s="12">
        <v>0</v>
      </c>
      <c r="D19" s="13"/>
      <c r="E19" s="13"/>
      <c r="F19" s="33">
        <f>SUM('О11'!F20)</f>
        <v>3709.3</v>
      </c>
      <c r="G19" s="33">
        <f>SUM('О11'!G20)</f>
        <v>1347.9</v>
      </c>
      <c r="H19" s="33">
        <f t="shared" si="1"/>
        <v>2361.4</v>
      </c>
      <c r="I19" s="192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12.75">
      <c r="A20" s="11">
        <v>15</v>
      </c>
      <c r="B20" s="189" t="s">
        <v>189</v>
      </c>
      <c r="C20" s="12">
        <v>0</v>
      </c>
      <c r="D20" s="13"/>
      <c r="E20" s="13"/>
      <c r="F20" s="33">
        <f>SUM('О11'!F21)</f>
        <v>2077.3</v>
      </c>
      <c r="G20" s="33">
        <f>SUM('О11'!G21)</f>
        <v>530.1</v>
      </c>
      <c r="H20" s="33">
        <f t="shared" si="1"/>
        <v>1547.2000000000003</v>
      </c>
      <c r="I20" s="192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12.75">
      <c r="A21" s="11">
        <v>16</v>
      </c>
      <c r="B21" s="189" t="s">
        <v>190</v>
      </c>
      <c r="C21" s="12">
        <v>0</v>
      </c>
      <c r="D21" s="13"/>
      <c r="E21" s="13"/>
      <c r="F21" s="33">
        <f>SUM('О11'!F22)</f>
        <v>5321.9</v>
      </c>
      <c r="G21" s="33">
        <f>SUM('О11'!G22)</f>
        <v>1181.2</v>
      </c>
      <c r="H21" s="33">
        <f t="shared" si="1"/>
        <v>4140.7</v>
      </c>
      <c r="I21" s="192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12.75">
      <c r="A22" s="11">
        <v>17</v>
      </c>
      <c r="B22" s="189" t="s">
        <v>191</v>
      </c>
      <c r="C22" s="12">
        <v>0</v>
      </c>
      <c r="D22" s="13"/>
      <c r="E22" s="13"/>
      <c r="F22" s="33">
        <f>SUM('О11'!F23)</f>
        <v>3265.6</v>
      </c>
      <c r="G22" s="33">
        <f>SUM('О11'!G23)</f>
        <v>1127.3999999999999</v>
      </c>
      <c r="H22" s="33">
        <f t="shared" si="1"/>
        <v>2138.2</v>
      </c>
      <c r="I22" s="192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2.75">
      <c r="A23" s="11">
        <v>18</v>
      </c>
      <c r="B23" s="189" t="s">
        <v>192</v>
      </c>
      <c r="C23" s="12">
        <v>0</v>
      </c>
      <c r="D23" s="13"/>
      <c r="E23" s="13"/>
      <c r="F23" s="33">
        <f>SUM('О11'!F24)</f>
        <v>2351.9</v>
      </c>
      <c r="G23" s="33">
        <f>SUM('О11'!G24)</f>
        <v>410.20000000000005</v>
      </c>
      <c r="H23" s="33">
        <f t="shared" si="1"/>
        <v>1941.7</v>
      </c>
      <c r="I23" s="192">
        <f t="shared" si="2"/>
        <v>0</v>
      </c>
      <c r="J23" s="1">
        <v>1</v>
      </c>
      <c r="K23" s="14">
        <v>0.75</v>
      </c>
      <c r="L23" s="14">
        <f t="shared" si="0"/>
        <v>0.75</v>
      </c>
    </row>
    <row r="24" spans="1:12" ht="12.75">
      <c r="A24" s="11">
        <v>19</v>
      </c>
      <c r="B24" s="189" t="s">
        <v>193</v>
      </c>
      <c r="C24" s="12">
        <v>0</v>
      </c>
      <c r="D24" s="13"/>
      <c r="E24" s="13"/>
      <c r="F24" s="33">
        <f>SUM('О11'!F25)</f>
        <v>7922.1</v>
      </c>
      <c r="G24" s="33">
        <f>SUM('О11'!G25)</f>
        <v>1839.9</v>
      </c>
      <c r="H24" s="33">
        <f t="shared" si="1"/>
        <v>6082.200000000001</v>
      </c>
      <c r="I24" s="192">
        <f t="shared" si="2"/>
        <v>0</v>
      </c>
      <c r="J24" s="1">
        <v>1</v>
      </c>
      <c r="K24" s="14">
        <v>0.75</v>
      </c>
      <c r="L24" s="14">
        <f t="shared" si="0"/>
        <v>0.75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/>
      <c r="L25" s="14"/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/>
      <c r="L26" s="14"/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/>
      <c r="L27" s="14"/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/>
      <c r="L28" s="14"/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/>
      <c r="L29" s="14"/>
    </row>
    <row r="30" spans="1:12" ht="11.25">
      <c r="A30" s="222" t="s">
        <v>39</v>
      </c>
      <c r="B30" s="223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65685.50000000001</v>
      </c>
      <c r="G30" s="30">
        <f t="shared" si="3"/>
        <v>17402.110000000004</v>
      </c>
      <c r="H30" s="19">
        <f t="shared" si="3"/>
        <v>48283.39</v>
      </c>
      <c r="I30" s="93" t="s">
        <v>8</v>
      </c>
      <c r="J30" s="94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18" t="s">
        <v>195</v>
      </c>
      <c r="G34" s="218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18" t="s">
        <v>198</v>
      </c>
      <c r="G35" s="218"/>
      <c r="H35" s="23"/>
      <c r="I35" s="22"/>
      <c r="J35" s="24" t="s">
        <v>197</v>
      </c>
    </row>
    <row r="36" spans="1:12" s="25" customFormat="1" ht="11.25">
      <c r="A36" s="21"/>
      <c r="B36" s="22"/>
      <c r="C36" s="23"/>
      <c r="D36" s="218"/>
      <c r="E36" s="218"/>
      <c r="F36" s="218"/>
      <c r="G36" s="221"/>
      <c r="H36" s="221"/>
      <c r="I36" s="221"/>
      <c r="J36" s="221"/>
      <c r="K36" s="221"/>
      <c r="L36" s="221"/>
    </row>
    <row r="37" spans="1:12" s="25" customFormat="1" ht="11.25">
      <c r="A37" s="21"/>
      <c r="B37" s="22"/>
      <c r="C37" s="23"/>
      <c r="D37" s="221"/>
      <c r="E37" s="221"/>
      <c r="F37" s="221"/>
      <c r="G37" s="221"/>
      <c r="H37" s="221"/>
      <c r="I37" s="221"/>
      <c r="J37" s="221"/>
      <c r="K37" s="221"/>
      <c r="L37" s="221"/>
    </row>
    <row r="38" spans="1:12" s="25" customFormat="1" ht="11.25">
      <c r="A38" s="24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9">
    <mergeCell ref="A3:A4"/>
    <mergeCell ref="B3:B4"/>
    <mergeCell ref="A1:L1"/>
    <mergeCell ref="J3:J4"/>
    <mergeCell ref="K3:K4"/>
    <mergeCell ref="D36:L38"/>
    <mergeCell ref="F34:G34"/>
    <mergeCell ref="F35:G35"/>
    <mergeCell ref="A30:B30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7">
      <selection activeCell="R25" sqref="R25"/>
    </sheetView>
  </sheetViews>
  <sheetFormatPr defaultColWidth="9.00390625" defaultRowHeight="12.75"/>
  <cols>
    <col min="1" max="1" width="3.375" style="1" customWidth="1"/>
    <col min="2" max="2" width="37.37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32" t="s">
        <v>155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24" t="s">
        <v>3</v>
      </c>
      <c r="B3" s="222" t="s">
        <v>102</v>
      </c>
      <c r="C3" s="36" t="s">
        <v>226</v>
      </c>
      <c r="D3" s="36" t="s">
        <v>225</v>
      </c>
      <c r="E3" s="36" t="s">
        <v>224</v>
      </c>
      <c r="F3" s="29" t="s">
        <v>1</v>
      </c>
      <c r="G3" s="27"/>
      <c r="H3" s="27"/>
      <c r="I3" s="5" t="s">
        <v>200</v>
      </c>
      <c r="J3" s="5" t="s">
        <v>227</v>
      </c>
      <c r="K3" s="36" t="s">
        <v>31</v>
      </c>
      <c r="L3" s="36" t="s">
        <v>202</v>
      </c>
      <c r="M3" s="36" t="s">
        <v>223</v>
      </c>
      <c r="N3" s="29" t="s">
        <v>2</v>
      </c>
      <c r="O3" s="5" t="s">
        <v>45</v>
      </c>
      <c r="P3" s="225" t="s">
        <v>17</v>
      </c>
      <c r="Q3" s="225" t="s">
        <v>18</v>
      </c>
      <c r="R3" s="6" t="s">
        <v>6</v>
      </c>
    </row>
    <row r="4" spans="1:18" s="10" customFormat="1" ht="69.75" customHeight="1">
      <c r="A4" s="224"/>
      <c r="B4" s="222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108</v>
      </c>
      <c r="N4" s="8" t="s">
        <v>44</v>
      </c>
      <c r="O4" s="8" t="s">
        <v>46</v>
      </c>
      <c r="P4" s="227"/>
      <c r="Q4" s="227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1">
        <v>1</v>
      </c>
      <c r="B6" s="189" t="s">
        <v>175</v>
      </c>
      <c r="C6" s="199">
        <f>SUM('о8'!F6)</f>
        <v>1387.8</v>
      </c>
      <c r="D6" s="199">
        <f>SUM('О9'!E6)</f>
        <v>37.61</v>
      </c>
      <c r="E6" s="199">
        <f>SUM('о8'!H6)</f>
        <v>217.7</v>
      </c>
      <c r="F6" s="199">
        <f>C6-D6-E6</f>
        <v>1132.49</v>
      </c>
      <c r="G6" s="199"/>
      <c r="H6" s="199"/>
      <c r="I6" s="30">
        <v>0</v>
      </c>
      <c r="J6" s="30">
        <v>0</v>
      </c>
      <c r="K6" s="199">
        <f>J6-I6</f>
        <v>0</v>
      </c>
      <c r="L6" s="199">
        <f>SUM('о2'!F6)</f>
        <v>1410</v>
      </c>
      <c r="M6" s="199">
        <f>SUM('о2'!G6)</f>
        <v>255.31</v>
      </c>
      <c r="N6" s="199">
        <f>L6-M6</f>
        <v>1154.69</v>
      </c>
      <c r="O6" s="200">
        <f>(F6-N6)/F6*100</f>
        <v>-1.9602822099974433</v>
      </c>
      <c r="P6" s="211">
        <v>1</v>
      </c>
      <c r="Q6" s="20">
        <v>1.2</v>
      </c>
      <c r="R6" s="20">
        <f aca="true" t="shared" si="0" ref="R6:R29">P6*Q6</f>
        <v>1.2</v>
      </c>
    </row>
    <row r="7" spans="1:18" ht="25.5">
      <c r="A7" s="11">
        <v>2</v>
      </c>
      <c r="B7" s="189" t="s">
        <v>176</v>
      </c>
      <c r="C7" s="199">
        <f>SUM('о8'!F7)</f>
        <v>1557.8</v>
      </c>
      <c r="D7" s="199">
        <f>SUM('О9'!E7)</f>
        <v>37.6</v>
      </c>
      <c r="E7" s="199">
        <f>SUM('о8'!H7)</f>
        <v>506.9</v>
      </c>
      <c r="F7" s="199">
        <f aca="true" t="shared" si="1" ref="F7:F24">C7-D7-E7</f>
        <v>1013.3000000000001</v>
      </c>
      <c r="G7" s="199"/>
      <c r="H7" s="199"/>
      <c r="I7" s="30">
        <v>0</v>
      </c>
      <c r="J7" s="30">
        <v>0</v>
      </c>
      <c r="K7" s="199">
        <f aca="true" t="shared" si="2" ref="K7:K24">J7-I7</f>
        <v>0</v>
      </c>
      <c r="L7" s="199">
        <f>SUM('о2'!F7)</f>
        <v>1558.4</v>
      </c>
      <c r="M7" s="199">
        <f>SUM('о2'!G7)</f>
        <v>544.5</v>
      </c>
      <c r="N7" s="199">
        <f aca="true" t="shared" si="3" ref="N7:N24">L7-M7</f>
        <v>1013.9000000000001</v>
      </c>
      <c r="O7" s="200">
        <f aca="true" t="shared" si="4" ref="O7:O24">(F7-N7)/F7*100</f>
        <v>-0.05921247409454482</v>
      </c>
      <c r="P7" s="211">
        <v>1</v>
      </c>
      <c r="Q7" s="20">
        <v>1.2</v>
      </c>
      <c r="R7" s="20">
        <f t="shared" si="0"/>
        <v>1.2</v>
      </c>
    </row>
    <row r="8" spans="1:18" ht="12.75">
      <c r="A8" s="11">
        <v>3</v>
      </c>
      <c r="B8" s="189" t="s">
        <v>177</v>
      </c>
      <c r="C8" s="199">
        <f>SUM('о8'!F8)</f>
        <v>8700</v>
      </c>
      <c r="D8" s="199">
        <f>SUM('О9'!E8)</f>
        <v>278.9</v>
      </c>
      <c r="E8" s="199">
        <f>SUM('о8'!H8)</f>
        <v>1272.8</v>
      </c>
      <c r="F8" s="199">
        <f t="shared" si="1"/>
        <v>7148.3</v>
      </c>
      <c r="G8" s="199"/>
      <c r="H8" s="199"/>
      <c r="I8" s="30">
        <v>0</v>
      </c>
      <c r="J8" s="30">
        <v>0</v>
      </c>
      <c r="K8" s="199">
        <f t="shared" si="2"/>
        <v>0</v>
      </c>
      <c r="L8" s="199">
        <f>SUM('о2'!F8)</f>
        <v>9484.8</v>
      </c>
      <c r="M8" s="199">
        <f>SUM('о2'!G8)</f>
        <v>1551.6999999999998</v>
      </c>
      <c r="N8" s="199">
        <f t="shared" si="3"/>
        <v>7933.099999999999</v>
      </c>
      <c r="O8" s="200">
        <f t="shared" si="4"/>
        <v>-10.978834128394153</v>
      </c>
      <c r="P8" s="211">
        <v>0.84</v>
      </c>
      <c r="Q8" s="20">
        <v>1.2</v>
      </c>
      <c r="R8" s="20">
        <f t="shared" si="0"/>
        <v>1.008</v>
      </c>
    </row>
    <row r="9" spans="1:18" ht="12.75">
      <c r="A9" s="11">
        <v>4</v>
      </c>
      <c r="B9" s="189" t="s">
        <v>178</v>
      </c>
      <c r="C9" s="199">
        <f>SUM('о8'!F9)</f>
        <v>1611.7</v>
      </c>
      <c r="D9" s="199">
        <f>SUM('О9'!E9)</f>
        <v>37.6</v>
      </c>
      <c r="E9" s="199">
        <f>SUM('о8'!H9)</f>
        <v>254.2</v>
      </c>
      <c r="F9" s="199">
        <f t="shared" si="1"/>
        <v>1319.9</v>
      </c>
      <c r="G9" s="199"/>
      <c r="H9" s="199"/>
      <c r="I9" s="30">
        <v>0</v>
      </c>
      <c r="J9" s="30">
        <v>0</v>
      </c>
      <c r="K9" s="199">
        <f t="shared" si="2"/>
        <v>0</v>
      </c>
      <c r="L9" s="199">
        <f>SUM('о2'!F9)</f>
        <v>1613.1</v>
      </c>
      <c r="M9" s="199">
        <f>SUM('о2'!G9)</f>
        <v>291.8</v>
      </c>
      <c r="N9" s="199">
        <f t="shared" si="3"/>
        <v>1321.3</v>
      </c>
      <c r="O9" s="200">
        <f t="shared" si="4"/>
        <v>-0.1060686415637445</v>
      </c>
      <c r="P9" s="211">
        <v>1</v>
      </c>
      <c r="Q9" s="20">
        <v>1.2</v>
      </c>
      <c r="R9" s="20">
        <f t="shared" si="0"/>
        <v>1.2</v>
      </c>
    </row>
    <row r="10" spans="1:18" ht="12.75">
      <c r="A10" s="11">
        <v>5</v>
      </c>
      <c r="B10" s="189" t="s">
        <v>179</v>
      </c>
      <c r="C10" s="199">
        <f>SUM('о8'!F10)</f>
        <v>4085.5</v>
      </c>
      <c r="D10" s="199">
        <f>SUM('О9'!E10)</f>
        <v>75.4</v>
      </c>
      <c r="E10" s="199">
        <f>SUM('о8'!H10)</f>
        <v>726.8</v>
      </c>
      <c r="F10" s="199">
        <f t="shared" si="1"/>
        <v>3283.3</v>
      </c>
      <c r="G10" s="199"/>
      <c r="H10" s="199"/>
      <c r="I10" s="30">
        <v>0</v>
      </c>
      <c r="J10" s="30">
        <v>0</v>
      </c>
      <c r="K10" s="199">
        <f t="shared" si="2"/>
        <v>0</v>
      </c>
      <c r="L10" s="199">
        <f>SUM('о2'!F10)</f>
        <v>4119.1</v>
      </c>
      <c r="M10" s="199">
        <f>SUM('о2'!G10)</f>
        <v>802.1999999999999</v>
      </c>
      <c r="N10" s="199">
        <f t="shared" si="3"/>
        <v>3316.9000000000005</v>
      </c>
      <c r="O10" s="200">
        <f t="shared" si="4"/>
        <v>-1.0233606432552727</v>
      </c>
      <c r="P10" s="211">
        <v>1</v>
      </c>
      <c r="Q10" s="20">
        <v>1.2</v>
      </c>
      <c r="R10" s="20">
        <f t="shared" si="0"/>
        <v>1.2</v>
      </c>
    </row>
    <row r="11" spans="1:18" ht="18.75" customHeight="1">
      <c r="A11" s="11">
        <v>6</v>
      </c>
      <c r="B11" s="189" t="s">
        <v>180</v>
      </c>
      <c r="C11" s="199">
        <f>SUM('о8'!F11)</f>
        <v>1743.4</v>
      </c>
      <c r="D11" s="199">
        <f>SUM('О9'!E11)</f>
        <v>37.6</v>
      </c>
      <c r="E11" s="199">
        <f>SUM('о8'!H11)</f>
        <v>275.7</v>
      </c>
      <c r="F11" s="199">
        <f t="shared" si="1"/>
        <v>1430.1000000000001</v>
      </c>
      <c r="G11" s="199"/>
      <c r="H11" s="199"/>
      <c r="I11" s="30">
        <v>0</v>
      </c>
      <c r="J11" s="30">
        <v>0</v>
      </c>
      <c r="K11" s="199">
        <f t="shared" si="2"/>
        <v>0</v>
      </c>
      <c r="L11" s="199">
        <f>SUM('о2'!F11)</f>
        <v>1755.5</v>
      </c>
      <c r="M11" s="199">
        <f>SUM('о2'!G11)</f>
        <v>313.3</v>
      </c>
      <c r="N11" s="199">
        <f t="shared" si="3"/>
        <v>1442.2</v>
      </c>
      <c r="O11" s="200">
        <f t="shared" si="4"/>
        <v>-0.8460946786937911</v>
      </c>
      <c r="P11" s="211">
        <v>1</v>
      </c>
      <c r="Q11" s="20">
        <v>1.2</v>
      </c>
      <c r="R11" s="20">
        <f t="shared" si="0"/>
        <v>1.2</v>
      </c>
    </row>
    <row r="12" spans="1:18" ht="12.75">
      <c r="A12" s="11">
        <v>7</v>
      </c>
      <c r="B12" s="189" t="s">
        <v>181</v>
      </c>
      <c r="C12" s="199">
        <f>SUM('о8'!F12)</f>
        <v>1929.2</v>
      </c>
      <c r="D12" s="199">
        <f>SUM('О9'!E12)</f>
        <v>37.6</v>
      </c>
      <c r="E12" s="199">
        <f>SUM('о8'!H12)</f>
        <v>567.6</v>
      </c>
      <c r="F12" s="199">
        <f t="shared" si="1"/>
        <v>1324</v>
      </c>
      <c r="G12" s="199"/>
      <c r="H12" s="199"/>
      <c r="I12" s="30">
        <v>0</v>
      </c>
      <c r="J12" s="30">
        <v>0</v>
      </c>
      <c r="K12" s="199">
        <f t="shared" si="2"/>
        <v>0</v>
      </c>
      <c r="L12" s="199">
        <f>SUM('о2'!F12)</f>
        <v>1935.2</v>
      </c>
      <c r="M12" s="199">
        <f>SUM('о2'!G12)</f>
        <v>605.2</v>
      </c>
      <c r="N12" s="199">
        <f t="shared" si="3"/>
        <v>1330</v>
      </c>
      <c r="O12" s="200">
        <f t="shared" si="4"/>
        <v>-0.4531722054380665</v>
      </c>
      <c r="P12" s="211">
        <v>1</v>
      </c>
      <c r="Q12" s="20">
        <v>1.2</v>
      </c>
      <c r="R12" s="20">
        <f t="shared" si="0"/>
        <v>1.2</v>
      </c>
    </row>
    <row r="13" spans="1:18" ht="12.75">
      <c r="A13" s="11">
        <v>8</v>
      </c>
      <c r="B13" s="189" t="s">
        <v>182</v>
      </c>
      <c r="C13" s="199">
        <f>SUM('о8'!F13)</f>
        <v>1797.9</v>
      </c>
      <c r="D13" s="199">
        <f>SUM('О9'!E13)</f>
        <v>37.6</v>
      </c>
      <c r="E13" s="199">
        <f>SUM('о8'!H13)</f>
        <v>284.2</v>
      </c>
      <c r="F13" s="199">
        <f t="shared" si="1"/>
        <v>1476.1000000000001</v>
      </c>
      <c r="G13" s="199"/>
      <c r="H13" s="199"/>
      <c r="I13" s="30">
        <v>0</v>
      </c>
      <c r="J13" s="30">
        <v>0</v>
      </c>
      <c r="K13" s="199">
        <f t="shared" si="2"/>
        <v>0</v>
      </c>
      <c r="L13" s="199">
        <f>SUM('о2'!F13)</f>
        <v>1807.6</v>
      </c>
      <c r="M13" s="199">
        <f>SUM('о2'!G13)</f>
        <v>321.8</v>
      </c>
      <c r="N13" s="199">
        <f t="shared" si="3"/>
        <v>1485.8</v>
      </c>
      <c r="O13" s="200">
        <f t="shared" si="4"/>
        <v>-0.6571370503353308</v>
      </c>
      <c r="P13" s="211">
        <v>1</v>
      </c>
      <c r="Q13" s="20">
        <v>1.2</v>
      </c>
      <c r="R13" s="20">
        <f t="shared" si="0"/>
        <v>1.2</v>
      </c>
    </row>
    <row r="14" spans="1:18" ht="12.75">
      <c r="A14" s="11">
        <v>9</v>
      </c>
      <c r="B14" s="189" t="s">
        <v>183</v>
      </c>
      <c r="C14" s="199">
        <f>SUM('о8'!F14)</f>
        <v>3891.5</v>
      </c>
      <c r="D14" s="199">
        <f>SUM('О9'!E14)</f>
        <v>75.4</v>
      </c>
      <c r="E14" s="199">
        <f>SUM('о8'!H14)</f>
        <v>1010.5</v>
      </c>
      <c r="F14" s="199">
        <f t="shared" si="1"/>
        <v>2805.6</v>
      </c>
      <c r="G14" s="199"/>
      <c r="H14" s="199"/>
      <c r="I14" s="30">
        <v>0</v>
      </c>
      <c r="J14" s="30">
        <v>0</v>
      </c>
      <c r="K14" s="199">
        <f t="shared" si="2"/>
        <v>0</v>
      </c>
      <c r="L14" s="199">
        <f>SUM('о2'!F14)</f>
        <v>3920.4</v>
      </c>
      <c r="M14" s="199">
        <f>SUM('о2'!G14)</f>
        <v>1085.9</v>
      </c>
      <c r="N14" s="199">
        <f t="shared" si="3"/>
        <v>2834.5</v>
      </c>
      <c r="O14" s="200">
        <f t="shared" si="4"/>
        <v>-1.0300826917593418</v>
      </c>
      <c r="P14" s="211">
        <v>1</v>
      </c>
      <c r="Q14" s="20">
        <v>1.2</v>
      </c>
      <c r="R14" s="20">
        <f t="shared" si="0"/>
        <v>1.2</v>
      </c>
    </row>
    <row r="15" spans="1:18" ht="25.5">
      <c r="A15" s="11">
        <v>10</v>
      </c>
      <c r="B15" s="189" t="s">
        <v>184</v>
      </c>
      <c r="C15" s="199">
        <f>SUM('о8'!F15)</f>
        <v>3289.5</v>
      </c>
      <c r="D15" s="199">
        <f>SUM('О9'!E15)</f>
        <v>75.4</v>
      </c>
      <c r="E15" s="199">
        <f>SUM('о8'!H15)</f>
        <v>1188.3</v>
      </c>
      <c r="F15" s="199">
        <f t="shared" si="1"/>
        <v>2025.8</v>
      </c>
      <c r="G15" s="199"/>
      <c r="H15" s="199"/>
      <c r="I15" s="30">
        <v>0</v>
      </c>
      <c r="J15" s="30">
        <v>0</v>
      </c>
      <c r="K15" s="199">
        <f t="shared" si="2"/>
        <v>0</v>
      </c>
      <c r="L15" s="199">
        <f>SUM('о2'!F15)</f>
        <v>3334.6</v>
      </c>
      <c r="M15" s="199">
        <f>SUM('о2'!G15)</f>
        <v>1263.7</v>
      </c>
      <c r="N15" s="199">
        <f t="shared" si="3"/>
        <v>2070.8999999999996</v>
      </c>
      <c r="O15" s="200">
        <f t="shared" si="4"/>
        <v>-2.2262809754171036</v>
      </c>
      <c r="P15" s="211">
        <v>0.7</v>
      </c>
      <c r="Q15" s="20">
        <v>1.2</v>
      </c>
      <c r="R15" s="20">
        <f t="shared" si="0"/>
        <v>0.84</v>
      </c>
    </row>
    <row r="16" spans="1:18" ht="12.75">
      <c r="A16" s="11">
        <v>11</v>
      </c>
      <c r="B16" s="189" t="s">
        <v>185</v>
      </c>
      <c r="C16" s="199">
        <f>SUM('о8'!F16)</f>
        <v>4466.3</v>
      </c>
      <c r="D16" s="199">
        <f>SUM('О9'!E16)</f>
        <v>75.3</v>
      </c>
      <c r="E16" s="199">
        <f>SUM('о8'!H16)</f>
        <v>1294.1</v>
      </c>
      <c r="F16" s="199">
        <f t="shared" si="1"/>
        <v>3096.9</v>
      </c>
      <c r="G16" s="199"/>
      <c r="H16" s="199"/>
      <c r="I16" s="30">
        <v>0</v>
      </c>
      <c r="J16" s="30">
        <v>0</v>
      </c>
      <c r="K16" s="199">
        <f t="shared" si="2"/>
        <v>0</v>
      </c>
      <c r="L16" s="199">
        <f>SUM('о2'!F16)</f>
        <v>4480.8</v>
      </c>
      <c r="M16" s="199">
        <f>SUM('о2'!G16)</f>
        <v>1369.3999999999999</v>
      </c>
      <c r="N16" s="199">
        <f t="shared" si="3"/>
        <v>3111.4000000000005</v>
      </c>
      <c r="O16" s="200">
        <f t="shared" si="4"/>
        <v>-0.46821014562951513</v>
      </c>
      <c r="P16" s="211">
        <v>1</v>
      </c>
      <c r="Q16" s="20">
        <v>1.2</v>
      </c>
      <c r="R16" s="20">
        <f t="shared" si="0"/>
        <v>1.2</v>
      </c>
    </row>
    <row r="17" spans="1:18" ht="12.75">
      <c r="A17" s="11">
        <v>12</v>
      </c>
      <c r="B17" s="189" t="s">
        <v>186</v>
      </c>
      <c r="C17" s="199">
        <f>SUM('о8'!F17)</f>
        <v>1230</v>
      </c>
      <c r="D17" s="199">
        <f>SUM('О9'!E17)</f>
        <v>37.6</v>
      </c>
      <c r="E17" s="199">
        <f>SUM('о8'!H17)</f>
        <v>190</v>
      </c>
      <c r="F17" s="199">
        <f t="shared" si="1"/>
        <v>1002.4000000000001</v>
      </c>
      <c r="G17" s="199"/>
      <c r="H17" s="199"/>
      <c r="I17" s="30">
        <v>0</v>
      </c>
      <c r="J17" s="30">
        <v>0</v>
      </c>
      <c r="K17" s="199">
        <f t="shared" si="2"/>
        <v>0</v>
      </c>
      <c r="L17" s="199">
        <f>SUM('о2'!F17)</f>
        <v>1235.5</v>
      </c>
      <c r="M17" s="199">
        <f>SUM('о2'!G17)</f>
        <v>227.6</v>
      </c>
      <c r="N17" s="199">
        <f t="shared" si="3"/>
        <v>1007.9</v>
      </c>
      <c r="O17" s="200">
        <f t="shared" si="4"/>
        <v>-0.5486831604149925</v>
      </c>
      <c r="P17" s="211">
        <v>1</v>
      </c>
      <c r="Q17" s="20">
        <v>1.2</v>
      </c>
      <c r="R17" s="20">
        <f t="shared" si="0"/>
        <v>1.2</v>
      </c>
    </row>
    <row r="18" spans="1:18" ht="12.75">
      <c r="A18" s="11">
        <v>13</v>
      </c>
      <c r="B18" s="189" t="s">
        <v>187</v>
      </c>
      <c r="C18" s="199">
        <f>SUM('о8'!F18)</f>
        <v>4377.4</v>
      </c>
      <c r="D18" s="199">
        <f>SUM('О9'!E18)</f>
        <v>75.4</v>
      </c>
      <c r="E18" s="199">
        <f>SUM('о8'!H18)</f>
        <v>2257.6</v>
      </c>
      <c r="F18" s="199">
        <f t="shared" si="1"/>
        <v>2044.4</v>
      </c>
      <c r="G18" s="199"/>
      <c r="H18" s="199"/>
      <c r="I18" s="30">
        <v>0</v>
      </c>
      <c r="J18" s="30">
        <v>0</v>
      </c>
      <c r="K18" s="199">
        <f t="shared" si="2"/>
        <v>0</v>
      </c>
      <c r="L18" s="199">
        <f>SUM('о2'!F18)</f>
        <v>4382.4</v>
      </c>
      <c r="M18" s="199">
        <f>SUM('о2'!G18)</f>
        <v>2333</v>
      </c>
      <c r="N18" s="199">
        <f t="shared" si="3"/>
        <v>2049.3999999999996</v>
      </c>
      <c r="O18" s="200">
        <f t="shared" si="4"/>
        <v>-0.24457053414202432</v>
      </c>
      <c r="P18" s="211">
        <v>1</v>
      </c>
      <c r="Q18" s="20">
        <v>1.2</v>
      </c>
      <c r="R18" s="20">
        <f t="shared" si="0"/>
        <v>1.2</v>
      </c>
    </row>
    <row r="19" spans="1:18" ht="12.75">
      <c r="A19" s="11">
        <v>14</v>
      </c>
      <c r="B19" s="189" t="s">
        <v>188</v>
      </c>
      <c r="C19" s="199">
        <f>SUM('о8'!F19)</f>
        <v>3692.9</v>
      </c>
      <c r="D19" s="199">
        <f>SUM('О9'!E19)</f>
        <v>75.4</v>
      </c>
      <c r="E19" s="199">
        <f>SUM('о8'!H19)</f>
        <v>1272.5</v>
      </c>
      <c r="F19" s="199">
        <f t="shared" si="1"/>
        <v>2345</v>
      </c>
      <c r="G19" s="199"/>
      <c r="H19" s="199"/>
      <c r="I19" s="30">
        <v>0</v>
      </c>
      <c r="J19" s="30">
        <v>0</v>
      </c>
      <c r="K19" s="199">
        <f t="shared" si="2"/>
        <v>0</v>
      </c>
      <c r="L19" s="199">
        <f>SUM('о2'!F19)</f>
        <v>3709.3</v>
      </c>
      <c r="M19" s="199">
        <f>SUM('о2'!G19)</f>
        <v>1347.9</v>
      </c>
      <c r="N19" s="199">
        <f t="shared" si="3"/>
        <v>2361.4</v>
      </c>
      <c r="O19" s="200">
        <f t="shared" si="4"/>
        <v>-0.6993603411513898</v>
      </c>
      <c r="P19" s="211">
        <v>1</v>
      </c>
      <c r="Q19" s="20">
        <v>1.2</v>
      </c>
      <c r="R19" s="20">
        <f t="shared" si="0"/>
        <v>1.2</v>
      </c>
    </row>
    <row r="20" spans="1:18" ht="12.75">
      <c r="A20" s="11">
        <v>15</v>
      </c>
      <c r="B20" s="189" t="s">
        <v>189</v>
      </c>
      <c r="C20" s="199">
        <f>SUM('о8'!F20)</f>
        <v>2067.6</v>
      </c>
      <c r="D20" s="199">
        <f>SUM('О9'!E20)</f>
        <v>37.5</v>
      </c>
      <c r="E20" s="199">
        <f>SUM('о8'!H20)</f>
        <v>492.6</v>
      </c>
      <c r="F20" s="199">
        <f t="shared" si="1"/>
        <v>1537.5</v>
      </c>
      <c r="G20" s="199"/>
      <c r="H20" s="199"/>
      <c r="I20" s="30">
        <v>0</v>
      </c>
      <c r="J20" s="30">
        <v>0</v>
      </c>
      <c r="K20" s="199">
        <f t="shared" si="2"/>
        <v>0</v>
      </c>
      <c r="L20" s="199">
        <f>SUM('о2'!F20)</f>
        <v>2077.3</v>
      </c>
      <c r="M20" s="199">
        <f>SUM('о2'!G20)</f>
        <v>530.1</v>
      </c>
      <c r="N20" s="199">
        <f t="shared" si="3"/>
        <v>1547.2000000000003</v>
      </c>
      <c r="O20" s="200">
        <f t="shared" si="4"/>
        <v>-0.6308943089431072</v>
      </c>
      <c r="P20" s="211">
        <v>1</v>
      </c>
      <c r="Q20" s="20">
        <v>1.2</v>
      </c>
      <c r="R20" s="20">
        <f t="shared" si="0"/>
        <v>1.2</v>
      </c>
    </row>
    <row r="21" spans="1:18" ht="12.75">
      <c r="A21" s="11">
        <v>16</v>
      </c>
      <c r="B21" s="189" t="s">
        <v>190</v>
      </c>
      <c r="C21" s="199">
        <f>SUM('о8'!F21)</f>
        <v>5296.6</v>
      </c>
      <c r="D21" s="199">
        <f>SUM('О9'!E21)</f>
        <v>75.3</v>
      </c>
      <c r="E21" s="199">
        <f>SUM('о8'!H21)</f>
        <v>1105.9</v>
      </c>
      <c r="F21" s="199">
        <f t="shared" si="1"/>
        <v>4115.4</v>
      </c>
      <c r="G21" s="199"/>
      <c r="H21" s="199"/>
      <c r="I21" s="30">
        <v>0</v>
      </c>
      <c r="J21" s="30">
        <v>0</v>
      </c>
      <c r="K21" s="199">
        <f t="shared" si="2"/>
        <v>0</v>
      </c>
      <c r="L21" s="199">
        <f>SUM('о2'!F21)</f>
        <v>5321.9</v>
      </c>
      <c r="M21" s="199">
        <f>SUM('о2'!G21)</f>
        <v>1181.2</v>
      </c>
      <c r="N21" s="199">
        <f t="shared" si="3"/>
        <v>4140.7</v>
      </c>
      <c r="O21" s="200">
        <f t="shared" si="4"/>
        <v>-0.6147640569568009</v>
      </c>
      <c r="P21" s="211">
        <v>1</v>
      </c>
      <c r="Q21" s="20">
        <v>1.2</v>
      </c>
      <c r="R21" s="20">
        <f t="shared" si="0"/>
        <v>1.2</v>
      </c>
    </row>
    <row r="22" spans="1:18" ht="12.75">
      <c r="A22" s="11">
        <v>17</v>
      </c>
      <c r="B22" s="189" t="s">
        <v>191</v>
      </c>
      <c r="C22" s="199">
        <f>SUM('о8'!F22)</f>
        <v>3250</v>
      </c>
      <c r="D22" s="199">
        <f>SUM('О9'!E22)</f>
        <v>75.3</v>
      </c>
      <c r="E22" s="199">
        <f>SUM('о8'!H22)</f>
        <v>1052.1</v>
      </c>
      <c r="F22" s="199">
        <f t="shared" si="1"/>
        <v>2122.6</v>
      </c>
      <c r="G22" s="199"/>
      <c r="H22" s="199"/>
      <c r="I22" s="30">
        <v>0</v>
      </c>
      <c r="J22" s="30">
        <v>0</v>
      </c>
      <c r="K22" s="199">
        <f t="shared" si="2"/>
        <v>0</v>
      </c>
      <c r="L22" s="199">
        <f>SUM('о2'!F22)</f>
        <v>3265.6</v>
      </c>
      <c r="M22" s="199">
        <f>SUM('о2'!G22)</f>
        <v>1127.3999999999999</v>
      </c>
      <c r="N22" s="199">
        <f t="shared" si="3"/>
        <v>2138.2</v>
      </c>
      <c r="O22" s="200">
        <f t="shared" si="4"/>
        <v>-0.7349477056440172</v>
      </c>
      <c r="P22" s="211">
        <v>1</v>
      </c>
      <c r="Q22" s="20">
        <v>1.2</v>
      </c>
      <c r="R22" s="20">
        <f t="shared" si="0"/>
        <v>1.2</v>
      </c>
    </row>
    <row r="23" spans="1:18" ht="12.75">
      <c r="A23" s="11">
        <v>18</v>
      </c>
      <c r="B23" s="189" t="s">
        <v>192</v>
      </c>
      <c r="C23" s="199">
        <f>SUM('о8'!F23)</f>
        <v>2338.3</v>
      </c>
      <c r="D23" s="199">
        <f>SUM('О9'!E23)</f>
        <v>37.6</v>
      </c>
      <c r="E23" s="199">
        <f>SUM('о8'!H23)</f>
        <v>372.6</v>
      </c>
      <c r="F23" s="199">
        <f t="shared" si="1"/>
        <v>1928.1000000000004</v>
      </c>
      <c r="G23" s="199"/>
      <c r="H23" s="199"/>
      <c r="I23" s="30">
        <v>0</v>
      </c>
      <c r="J23" s="30">
        <v>0</v>
      </c>
      <c r="K23" s="199">
        <f t="shared" si="2"/>
        <v>0</v>
      </c>
      <c r="L23" s="199">
        <f>SUM('о2'!F23)</f>
        <v>2351.9</v>
      </c>
      <c r="M23" s="199">
        <f>SUM('о2'!G23)</f>
        <v>410.20000000000005</v>
      </c>
      <c r="N23" s="199">
        <f t="shared" si="3"/>
        <v>1941.7</v>
      </c>
      <c r="O23" s="200">
        <f t="shared" si="4"/>
        <v>-0.7053576059332856</v>
      </c>
      <c r="P23" s="211">
        <v>1</v>
      </c>
      <c r="Q23" s="20">
        <v>1.2</v>
      </c>
      <c r="R23" s="20">
        <f t="shared" si="0"/>
        <v>1.2</v>
      </c>
    </row>
    <row r="24" spans="1:18" ht="12.75">
      <c r="A24" s="11">
        <v>19</v>
      </c>
      <c r="B24" s="189" t="s">
        <v>193</v>
      </c>
      <c r="C24" s="199">
        <f>SUM('о8'!F24)</f>
        <v>7824.8</v>
      </c>
      <c r="D24" s="199">
        <f>SUM('О9'!E24)</f>
        <v>75.4</v>
      </c>
      <c r="E24" s="199">
        <f>SUM('о8'!H24)</f>
        <v>1764.5</v>
      </c>
      <c r="F24" s="199">
        <f t="shared" si="1"/>
        <v>5984.900000000001</v>
      </c>
      <c r="G24" s="199"/>
      <c r="H24" s="199"/>
      <c r="I24" s="30">
        <v>0</v>
      </c>
      <c r="J24" s="30">
        <v>0</v>
      </c>
      <c r="K24" s="199">
        <f t="shared" si="2"/>
        <v>0</v>
      </c>
      <c r="L24" s="199">
        <f>SUM('о2'!F24)</f>
        <v>7922.1</v>
      </c>
      <c r="M24" s="199">
        <f>SUM('о2'!G24)</f>
        <v>1839.9</v>
      </c>
      <c r="N24" s="199">
        <f t="shared" si="3"/>
        <v>6082.200000000001</v>
      </c>
      <c r="O24" s="200">
        <f t="shared" si="4"/>
        <v>-1.6257581580310476</v>
      </c>
      <c r="P24" s="211">
        <v>1</v>
      </c>
      <c r="Q24" s="20">
        <v>1.2</v>
      </c>
      <c r="R24" s="20">
        <f t="shared" si="0"/>
        <v>1.2</v>
      </c>
    </row>
    <row r="25" spans="1:18" ht="11.25">
      <c r="A25" s="11">
        <v>20</v>
      </c>
      <c r="B25" s="30"/>
      <c r="C25" s="199"/>
      <c r="D25" s="199"/>
      <c r="E25" s="199"/>
      <c r="F25" s="199"/>
      <c r="G25" s="199"/>
      <c r="H25" s="199"/>
      <c r="I25" s="30"/>
      <c r="J25" s="30"/>
      <c r="K25" s="199"/>
      <c r="L25" s="199"/>
      <c r="M25" s="199"/>
      <c r="N25" s="199"/>
      <c r="O25" s="200"/>
      <c r="P25" s="211"/>
      <c r="Q25" s="20"/>
      <c r="R25" s="20">
        <f t="shared" si="0"/>
        <v>0</v>
      </c>
    </row>
    <row r="26" spans="1:18" ht="11.25">
      <c r="A26" s="11">
        <v>21</v>
      </c>
      <c r="B26" s="30"/>
      <c r="C26" s="199"/>
      <c r="D26" s="199"/>
      <c r="E26" s="199"/>
      <c r="F26" s="199"/>
      <c r="G26" s="199"/>
      <c r="H26" s="199"/>
      <c r="I26" s="30"/>
      <c r="J26" s="30"/>
      <c r="K26" s="199"/>
      <c r="L26" s="199"/>
      <c r="M26" s="199"/>
      <c r="N26" s="199"/>
      <c r="O26" s="200"/>
      <c r="P26" s="211"/>
      <c r="Q26" s="20"/>
      <c r="R26" s="20">
        <f t="shared" si="0"/>
        <v>0</v>
      </c>
    </row>
    <row r="27" spans="1:18" ht="11.25">
      <c r="A27" s="11">
        <v>22</v>
      </c>
      <c r="B27" s="30"/>
      <c r="C27" s="212"/>
      <c r="D27" s="212"/>
      <c r="E27" s="212"/>
      <c r="F27" s="199"/>
      <c r="G27" s="212"/>
      <c r="H27" s="212"/>
      <c r="I27" s="30"/>
      <c r="J27" s="30"/>
      <c r="K27" s="199"/>
      <c r="L27" s="199"/>
      <c r="M27" s="199"/>
      <c r="N27" s="199"/>
      <c r="O27" s="200"/>
      <c r="P27" s="211"/>
      <c r="Q27" s="20"/>
      <c r="R27" s="20">
        <f t="shared" si="0"/>
        <v>0</v>
      </c>
    </row>
    <row r="28" spans="1:18" ht="11.25">
      <c r="A28" s="11">
        <v>23</v>
      </c>
      <c r="B28" s="30"/>
      <c r="C28" s="212"/>
      <c r="D28" s="212"/>
      <c r="E28" s="212"/>
      <c r="F28" s="199"/>
      <c r="G28" s="212"/>
      <c r="H28" s="212"/>
      <c r="I28" s="30"/>
      <c r="J28" s="30"/>
      <c r="K28" s="199"/>
      <c r="L28" s="199"/>
      <c r="M28" s="199"/>
      <c r="N28" s="199"/>
      <c r="O28" s="200"/>
      <c r="P28" s="211"/>
      <c r="Q28" s="20"/>
      <c r="R28" s="20">
        <f t="shared" si="0"/>
        <v>0</v>
      </c>
    </row>
    <row r="29" spans="1:18" ht="11.25">
      <c r="A29" s="11">
        <v>24</v>
      </c>
      <c r="B29" s="30"/>
      <c r="C29" s="212"/>
      <c r="D29" s="212"/>
      <c r="E29" s="212"/>
      <c r="F29" s="199"/>
      <c r="G29" s="212"/>
      <c r="H29" s="212"/>
      <c r="I29" s="30"/>
      <c r="J29" s="30"/>
      <c r="K29" s="199"/>
      <c r="L29" s="199"/>
      <c r="M29" s="199"/>
      <c r="N29" s="199"/>
      <c r="O29" s="200"/>
      <c r="P29" s="211"/>
      <c r="Q29" s="20"/>
      <c r="R29" s="20">
        <f t="shared" si="0"/>
        <v>0</v>
      </c>
    </row>
    <row r="30" spans="1:18" ht="11.25">
      <c r="A30" s="222" t="s">
        <v>39</v>
      </c>
      <c r="B30" s="223"/>
      <c r="C30" s="19">
        <f aca="true" t="shared" si="5" ref="C30:N30">SUM(C6:C29)</f>
        <v>64538.20000000001</v>
      </c>
      <c r="D30" s="56">
        <f t="shared" si="5"/>
        <v>1295.5099999999998</v>
      </c>
      <c r="E30" s="19">
        <f t="shared" si="5"/>
        <v>16106.6</v>
      </c>
      <c r="F30" s="19">
        <f t="shared" si="5"/>
        <v>47136.09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65685.50000000001</v>
      </c>
      <c r="M30" s="199">
        <f>SUM('о2'!G30)</f>
        <v>17402.11</v>
      </c>
      <c r="N30" s="19">
        <f t="shared" si="5"/>
        <v>48283.39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 customHeight="1">
      <c r="A34" s="21"/>
      <c r="B34" s="22"/>
      <c r="C34" s="23"/>
      <c r="D34" s="23"/>
      <c r="E34" s="218" t="s">
        <v>195</v>
      </c>
      <c r="F34" s="218"/>
      <c r="G34" s="218"/>
      <c r="H34" s="22"/>
      <c r="I34" s="23"/>
      <c r="J34" s="22"/>
      <c r="K34" s="23"/>
      <c r="L34" s="23"/>
      <c r="M34" s="22"/>
      <c r="N34" s="23"/>
      <c r="O34" s="26"/>
      <c r="P34" s="24"/>
    </row>
    <row r="35" spans="1:16" s="25" customFormat="1" ht="22.5" customHeight="1">
      <c r="A35" s="21"/>
      <c r="B35" s="22"/>
      <c r="C35" s="23"/>
      <c r="D35" s="23"/>
      <c r="E35" s="218" t="s">
        <v>196</v>
      </c>
      <c r="F35" s="218"/>
      <c r="G35" s="218"/>
      <c r="H35" s="22"/>
      <c r="I35" s="23"/>
      <c r="K35" s="23"/>
      <c r="L35" s="23"/>
      <c r="M35" s="26" t="s">
        <v>197</v>
      </c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8">
    <mergeCell ref="A1:R1"/>
    <mergeCell ref="P3:P4"/>
    <mergeCell ref="Q3:Q4"/>
    <mergeCell ref="E34:G34"/>
    <mergeCell ref="E35:G35"/>
    <mergeCell ref="A30:B30"/>
    <mergeCell ref="A3:A4"/>
    <mergeCell ref="B3:B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"/>
    </sheetView>
  </sheetViews>
  <sheetFormatPr defaultColWidth="9.00390625" defaultRowHeight="12.75"/>
  <cols>
    <col min="1" max="1" width="5.125" style="1" customWidth="1"/>
    <col min="2" max="2" width="45.87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24" t="s">
        <v>20</v>
      </c>
      <c r="B3" s="222" t="s">
        <v>102</v>
      </c>
      <c r="C3" s="34" t="s">
        <v>51</v>
      </c>
      <c r="D3" s="34" t="s">
        <v>228</v>
      </c>
      <c r="E3" s="34" t="s">
        <v>229</v>
      </c>
      <c r="F3" s="34" t="s">
        <v>49</v>
      </c>
      <c r="G3" s="34" t="s">
        <v>49</v>
      </c>
      <c r="H3" s="34" t="s">
        <v>144</v>
      </c>
      <c r="I3" s="5" t="s">
        <v>48</v>
      </c>
      <c r="J3" s="225" t="s">
        <v>21</v>
      </c>
      <c r="K3" s="225" t="s">
        <v>19</v>
      </c>
      <c r="L3" s="6" t="s">
        <v>6</v>
      </c>
    </row>
    <row r="4" spans="1:12" s="10" customFormat="1" ht="42.75" customHeight="1">
      <c r="A4" s="224"/>
      <c r="B4" s="222"/>
      <c r="C4" s="5" t="s">
        <v>52</v>
      </c>
      <c r="D4" s="5" t="s">
        <v>143</v>
      </c>
      <c r="E4" s="5" t="s">
        <v>143</v>
      </c>
      <c r="F4" s="5" t="s">
        <v>32</v>
      </c>
      <c r="G4" s="8" t="s">
        <v>33</v>
      </c>
      <c r="H4" s="8" t="s">
        <v>26</v>
      </c>
      <c r="I4" s="8" t="s">
        <v>53</v>
      </c>
      <c r="J4" s="227"/>
      <c r="K4" s="227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11">
        <v>1</v>
      </c>
      <c r="B6" s="189" t="s">
        <v>175</v>
      </c>
      <c r="C6" s="16">
        <v>130</v>
      </c>
      <c r="D6" s="16">
        <v>0</v>
      </c>
      <c r="E6" s="16">
        <v>0</v>
      </c>
      <c r="F6" s="95">
        <f>E6-D6</f>
        <v>0</v>
      </c>
      <c r="G6" s="12">
        <v>0</v>
      </c>
      <c r="H6" s="13">
        <v>352.9</v>
      </c>
      <c r="I6" s="79">
        <f>F6/H6*100</f>
        <v>0</v>
      </c>
      <c r="J6" s="1">
        <v>1</v>
      </c>
      <c r="K6" s="14">
        <v>1</v>
      </c>
      <c r="L6" s="14">
        <f aca="true" t="shared" si="0" ref="L6:L24">J6*K6</f>
        <v>1</v>
      </c>
    </row>
    <row r="7" spans="1:12" ht="12" customHeight="1">
      <c r="A7" s="11">
        <v>2</v>
      </c>
      <c r="B7" s="189" t="s">
        <v>176</v>
      </c>
      <c r="C7" s="16">
        <v>468</v>
      </c>
      <c r="D7" s="16">
        <v>0</v>
      </c>
      <c r="E7" s="16">
        <v>0</v>
      </c>
      <c r="F7" s="48">
        <f aca="true" t="shared" si="1" ref="F7:F29">E7-D7</f>
        <v>0</v>
      </c>
      <c r="G7" s="12">
        <v>75</v>
      </c>
      <c r="H7" s="13">
        <v>123.7</v>
      </c>
      <c r="I7" s="79">
        <f aca="true" t="shared" si="2" ref="I7:I24">F7/H7*100</f>
        <v>0</v>
      </c>
      <c r="J7" s="1">
        <v>1</v>
      </c>
      <c r="K7" s="14">
        <v>1</v>
      </c>
      <c r="L7" s="14">
        <f t="shared" si="0"/>
        <v>1</v>
      </c>
    </row>
    <row r="8" spans="1:12" ht="12.75">
      <c r="A8" s="11">
        <v>3</v>
      </c>
      <c r="B8" s="189" t="s">
        <v>177</v>
      </c>
      <c r="C8" s="16">
        <v>340</v>
      </c>
      <c r="D8" s="16">
        <v>0</v>
      </c>
      <c r="E8" s="16">
        <v>0</v>
      </c>
      <c r="F8" s="48">
        <f t="shared" si="1"/>
        <v>0</v>
      </c>
      <c r="G8" s="12">
        <v>1.3</v>
      </c>
      <c r="H8" s="13">
        <v>5085.1</v>
      </c>
      <c r="I8" s="79">
        <f t="shared" si="2"/>
        <v>0</v>
      </c>
      <c r="J8" s="1">
        <v>1</v>
      </c>
      <c r="K8" s="14">
        <v>1</v>
      </c>
      <c r="L8" s="14">
        <f t="shared" si="0"/>
        <v>1</v>
      </c>
    </row>
    <row r="9" spans="1:12" ht="13.5" customHeight="1">
      <c r="A9" s="11">
        <v>4</v>
      </c>
      <c r="B9" s="189" t="s">
        <v>178</v>
      </c>
      <c r="C9" s="16">
        <v>809</v>
      </c>
      <c r="D9" s="16">
        <v>0</v>
      </c>
      <c r="E9" s="16">
        <v>0</v>
      </c>
      <c r="F9" s="48">
        <f t="shared" si="1"/>
        <v>0</v>
      </c>
      <c r="G9" s="12">
        <v>-214</v>
      </c>
      <c r="H9" s="13">
        <v>85.8</v>
      </c>
      <c r="I9" s="79">
        <f t="shared" si="2"/>
        <v>0</v>
      </c>
      <c r="J9" s="1">
        <v>1</v>
      </c>
      <c r="K9" s="14">
        <v>1</v>
      </c>
      <c r="L9" s="14">
        <f t="shared" si="0"/>
        <v>1</v>
      </c>
    </row>
    <row r="10" spans="1:12" ht="12.75">
      <c r="A10" s="11">
        <v>5</v>
      </c>
      <c r="B10" s="189" t="s">
        <v>179</v>
      </c>
      <c r="C10" s="16">
        <v>903</v>
      </c>
      <c r="D10" s="16">
        <v>0</v>
      </c>
      <c r="E10" s="16">
        <v>0</v>
      </c>
      <c r="F10" s="48">
        <f t="shared" si="1"/>
        <v>0</v>
      </c>
      <c r="G10" s="12">
        <v>0</v>
      </c>
      <c r="H10" s="13">
        <v>386.6</v>
      </c>
      <c r="I10" s="79">
        <f t="shared" si="2"/>
        <v>0</v>
      </c>
      <c r="J10" s="1">
        <v>1</v>
      </c>
      <c r="K10" s="14">
        <v>1</v>
      </c>
      <c r="L10" s="14">
        <f t="shared" si="0"/>
        <v>1</v>
      </c>
    </row>
    <row r="11" spans="1:12" ht="17.25" customHeight="1">
      <c r="A11" s="11">
        <v>6</v>
      </c>
      <c r="B11" s="189" t="s">
        <v>180</v>
      </c>
      <c r="C11" s="16">
        <v>1688</v>
      </c>
      <c r="D11" s="16">
        <v>0</v>
      </c>
      <c r="E11" s="16">
        <v>0</v>
      </c>
      <c r="F11" s="48">
        <f t="shared" si="1"/>
        <v>0</v>
      </c>
      <c r="G11" s="12">
        <v>-101</v>
      </c>
      <c r="H11" s="13">
        <v>95.1</v>
      </c>
      <c r="I11" s="79">
        <f t="shared" si="2"/>
        <v>0</v>
      </c>
      <c r="J11" s="1">
        <v>1</v>
      </c>
      <c r="K11" s="14">
        <v>1</v>
      </c>
      <c r="L11" s="14">
        <f t="shared" si="0"/>
        <v>1</v>
      </c>
    </row>
    <row r="12" spans="1:12" ht="12.75">
      <c r="A12" s="11">
        <v>7</v>
      </c>
      <c r="B12" s="189" t="s">
        <v>181</v>
      </c>
      <c r="C12" s="16">
        <v>1230</v>
      </c>
      <c r="D12" s="16">
        <v>0</v>
      </c>
      <c r="E12" s="16">
        <v>0</v>
      </c>
      <c r="F12" s="48">
        <f t="shared" si="1"/>
        <v>0</v>
      </c>
      <c r="G12" s="12">
        <v>-85</v>
      </c>
      <c r="H12" s="13">
        <v>126.7</v>
      </c>
      <c r="I12" s="79">
        <f t="shared" si="2"/>
        <v>0</v>
      </c>
      <c r="J12" s="1">
        <v>1</v>
      </c>
      <c r="K12" s="14">
        <v>1</v>
      </c>
      <c r="L12" s="14">
        <f t="shared" si="0"/>
        <v>1</v>
      </c>
    </row>
    <row r="13" spans="1:12" ht="14.25" customHeight="1">
      <c r="A13" s="11">
        <v>8</v>
      </c>
      <c r="B13" s="189" t="s">
        <v>182</v>
      </c>
      <c r="C13" s="16">
        <v>21</v>
      </c>
      <c r="D13" s="16">
        <v>0</v>
      </c>
      <c r="E13" s="16">
        <v>0</v>
      </c>
      <c r="F13" s="48">
        <f t="shared" si="1"/>
        <v>0</v>
      </c>
      <c r="G13" s="12">
        <v>0</v>
      </c>
      <c r="H13" s="13">
        <v>163.5</v>
      </c>
      <c r="I13" s="79">
        <f t="shared" si="2"/>
        <v>0</v>
      </c>
      <c r="J13" s="1">
        <v>1</v>
      </c>
      <c r="K13" s="14">
        <v>1</v>
      </c>
      <c r="L13" s="14">
        <f t="shared" si="0"/>
        <v>1</v>
      </c>
    </row>
    <row r="14" spans="1:12" ht="13.5" customHeight="1">
      <c r="A14" s="11">
        <v>9</v>
      </c>
      <c r="B14" s="189" t="s">
        <v>183</v>
      </c>
      <c r="C14" s="16">
        <v>919</v>
      </c>
      <c r="D14" s="16">
        <v>0</v>
      </c>
      <c r="E14" s="16">
        <v>0</v>
      </c>
      <c r="F14" s="48">
        <f t="shared" si="1"/>
        <v>0</v>
      </c>
      <c r="G14" s="12">
        <v>-138</v>
      </c>
      <c r="H14" s="13">
        <v>462.6</v>
      </c>
      <c r="I14" s="79">
        <f t="shared" si="2"/>
        <v>0</v>
      </c>
      <c r="J14" s="1">
        <v>1</v>
      </c>
      <c r="K14" s="14">
        <v>1</v>
      </c>
      <c r="L14" s="14">
        <f t="shared" si="0"/>
        <v>1</v>
      </c>
    </row>
    <row r="15" spans="1:12" ht="12" customHeight="1">
      <c r="A15" s="11">
        <v>10</v>
      </c>
      <c r="B15" s="189" t="s">
        <v>199</v>
      </c>
      <c r="C15" s="16">
        <v>319</v>
      </c>
      <c r="D15" s="16">
        <v>0</v>
      </c>
      <c r="E15" s="16">
        <v>0</v>
      </c>
      <c r="F15" s="48">
        <f t="shared" si="1"/>
        <v>0</v>
      </c>
      <c r="G15" s="12">
        <v>-62</v>
      </c>
      <c r="H15" s="13">
        <v>483.3</v>
      </c>
      <c r="I15" s="79">
        <f t="shared" si="2"/>
        <v>0</v>
      </c>
      <c r="J15" s="1">
        <v>1</v>
      </c>
      <c r="K15" s="14">
        <v>1</v>
      </c>
      <c r="L15" s="14">
        <f t="shared" si="0"/>
        <v>1</v>
      </c>
    </row>
    <row r="16" spans="1:12" ht="12.75">
      <c r="A16" s="11">
        <v>11</v>
      </c>
      <c r="B16" s="189" t="s">
        <v>185</v>
      </c>
      <c r="C16" s="16">
        <v>1324</v>
      </c>
      <c r="D16" s="16">
        <v>0</v>
      </c>
      <c r="E16" s="16">
        <v>0</v>
      </c>
      <c r="F16" s="48">
        <f t="shared" si="1"/>
        <v>0</v>
      </c>
      <c r="G16" s="12">
        <v>-423</v>
      </c>
      <c r="H16" s="13">
        <v>521.3</v>
      </c>
      <c r="I16" s="79">
        <f t="shared" si="2"/>
        <v>0</v>
      </c>
      <c r="J16" s="1">
        <v>1</v>
      </c>
      <c r="K16" s="14">
        <v>1</v>
      </c>
      <c r="L16" s="14">
        <f t="shared" si="0"/>
        <v>1</v>
      </c>
    </row>
    <row r="17" spans="1:12" ht="12.75">
      <c r="A17" s="11">
        <v>12</v>
      </c>
      <c r="B17" s="189" t="s">
        <v>186</v>
      </c>
      <c r="C17" s="16">
        <v>365</v>
      </c>
      <c r="D17" s="16">
        <v>0</v>
      </c>
      <c r="E17" s="16">
        <v>0</v>
      </c>
      <c r="F17" s="48">
        <f t="shared" si="1"/>
        <v>0</v>
      </c>
      <c r="G17" s="12">
        <v>-286</v>
      </c>
      <c r="H17" s="13">
        <v>188.5</v>
      </c>
      <c r="I17" s="79">
        <f t="shared" si="2"/>
        <v>0</v>
      </c>
      <c r="J17" s="1">
        <v>1</v>
      </c>
      <c r="K17" s="14">
        <v>1</v>
      </c>
      <c r="L17" s="14">
        <f t="shared" si="0"/>
        <v>1</v>
      </c>
    </row>
    <row r="18" spans="1:12" ht="12.75">
      <c r="A18" s="11">
        <v>13</v>
      </c>
      <c r="B18" s="189" t="s">
        <v>187</v>
      </c>
      <c r="C18" s="16">
        <v>376</v>
      </c>
      <c r="D18" s="16">
        <v>0</v>
      </c>
      <c r="E18" s="16">
        <v>0</v>
      </c>
      <c r="F18" s="48">
        <f t="shared" si="1"/>
        <v>0</v>
      </c>
      <c r="G18" s="12">
        <v>0</v>
      </c>
      <c r="H18" s="13">
        <v>265.4</v>
      </c>
      <c r="I18" s="79">
        <f t="shared" si="2"/>
        <v>0</v>
      </c>
      <c r="J18" s="1">
        <v>1</v>
      </c>
      <c r="K18" s="14">
        <v>1</v>
      </c>
      <c r="L18" s="14">
        <f t="shared" si="0"/>
        <v>1</v>
      </c>
    </row>
    <row r="19" spans="1:12" ht="12.75">
      <c r="A19" s="11">
        <v>14</v>
      </c>
      <c r="B19" s="189" t="s">
        <v>188</v>
      </c>
      <c r="C19" s="16">
        <v>1279</v>
      </c>
      <c r="D19" s="16">
        <v>0</v>
      </c>
      <c r="E19" s="16">
        <v>0</v>
      </c>
      <c r="F19" s="48">
        <f t="shared" si="1"/>
        <v>0</v>
      </c>
      <c r="G19" s="12">
        <v>18.6</v>
      </c>
      <c r="H19" s="13">
        <v>383.8</v>
      </c>
      <c r="I19" s="79">
        <f t="shared" si="2"/>
        <v>0</v>
      </c>
      <c r="J19" s="1">
        <v>1</v>
      </c>
      <c r="K19" s="14">
        <v>1</v>
      </c>
      <c r="L19" s="14">
        <f t="shared" si="0"/>
        <v>1</v>
      </c>
    </row>
    <row r="20" spans="1:12" ht="13.5" customHeight="1">
      <c r="A20" s="11">
        <v>15</v>
      </c>
      <c r="B20" s="189" t="s">
        <v>189</v>
      </c>
      <c r="C20" s="16">
        <v>1591</v>
      </c>
      <c r="D20" s="16">
        <v>0</v>
      </c>
      <c r="E20" s="16">
        <v>0</v>
      </c>
      <c r="F20" s="48">
        <f t="shared" si="1"/>
        <v>0</v>
      </c>
      <c r="G20" s="12">
        <v>0</v>
      </c>
      <c r="H20" s="13">
        <v>138.7</v>
      </c>
      <c r="I20" s="79">
        <f t="shared" si="2"/>
        <v>0</v>
      </c>
      <c r="J20" s="1">
        <v>1</v>
      </c>
      <c r="K20" s="14">
        <v>1</v>
      </c>
      <c r="L20" s="14">
        <f t="shared" si="0"/>
        <v>1</v>
      </c>
    </row>
    <row r="21" spans="1:12" ht="12.75">
      <c r="A21" s="11">
        <v>16</v>
      </c>
      <c r="B21" s="189" t="s">
        <v>190</v>
      </c>
      <c r="C21" s="16">
        <v>1431</v>
      </c>
      <c r="D21" s="16">
        <v>0</v>
      </c>
      <c r="E21" s="16">
        <v>0</v>
      </c>
      <c r="F21" s="48">
        <f t="shared" si="1"/>
        <v>0</v>
      </c>
      <c r="G21" s="12">
        <v>0</v>
      </c>
      <c r="H21" s="13">
        <v>750.3</v>
      </c>
      <c r="I21" s="79">
        <f t="shared" si="2"/>
        <v>0</v>
      </c>
      <c r="J21" s="1">
        <v>1</v>
      </c>
      <c r="K21" s="14">
        <v>1</v>
      </c>
      <c r="L21" s="14">
        <f t="shared" si="0"/>
        <v>1</v>
      </c>
    </row>
    <row r="22" spans="1:12" ht="12.75">
      <c r="A22" s="11">
        <v>17</v>
      </c>
      <c r="B22" s="189" t="s">
        <v>191</v>
      </c>
      <c r="C22" s="16">
        <v>19</v>
      </c>
      <c r="D22" s="16">
        <v>0</v>
      </c>
      <c r="E22" s="16">
        <v>0</v>
      </c>
      <c r="F22" s="48">
        <f t="shared" si="1"/>
        <v>0</v>
      </c>
      <c r="G22" s="12">
        <v>-104</v>
      </c>
      <c r="H22" s="13">
        <v>670.2</v>
      </c>
      <c r="I22" s="79">
        <f t="shared" si="2"/>
        <v>0</v>
      </c>
      <c r="J22" s="1">
        <v>1</v>
      </c>
      <c r="K22" s="14">
        <v>1</v>
      </c>
      <c r="L22" s="14">
        <f t="shared" si="0"/>
        <v>1</v>
      </c>
    </row>
    <row r="23" spans="1:12" ht="12.75">
      <c r="A23" s="11">
        <v>18</v>
      </c>
      <c r="B23" s="189" t="s">
        <v>192</v>
      </c>
      <c r="C23" s="16">
        <v>358</v>
      </c>
      <c r="D23" s="16">
        <v>0</v>
      </c>
      <c r="E23" s="16">
        <v>0</v>
      </c>
      <c r="F23" s="48">
        <f t="shared" si="1"/>
        <v>0</v>
      </c>
      <c r="G23" s="12">
        <v>-157</v>
      </c>
      <c r="H23" s="13">
        <v>212.5</v>
      </c>
      <c r="I23" s="79">
        <f t="shared" si="2"/>
        <v>0</v>
      </c>
      <c r="J23" s="1">
        <v>1</v>
      </c>
      <c r="K23" s="14">
        <v>1</v>
      </c>
      <c r="L23" s="14">
        <f t="shared" si="0"/>
        <v>1</v>
      </c>
    </row>
    <row r="24" spans="1:12" ht="12.75">
      <c r="A24" s="11">
        <v>19</v>
      </c>
      <c r="B24" s="189" t="s">
        <v>193</v>
      </c>
      <c r="C24" s="16">
        <v>1655</v>
      </c>
      <c r="D24" s="16">
        <v>0</v>
      </c>
      <c r="E24" s="16">
        <v>0</v>
      </c>
      <c r="F24" s="48">
        <f t="shared" si="1"/>
        <v>0</v>
      </c>
      <c r="G24" s="12">
        <v>-815</v>
      </c>
      <c r="H24" s="13">
        <v>1455.8</v>
      </c>
      <c r="I24" s="79">
        <f t="shared" si="2"/>
        <v>0</v>
      </c>
      <c r="J24" s="1">
        <v>1</v>
      </c>
      <c r="K24" s="14">
        <v>1</v>
      </c>
      <c r="L24" s="14">
        <f t="shared" si="0"/>
        <v>1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1"/>
        <v>0</v>
      </c>
      <c r="G25" s="12">
        <v>482</v>
      </c>
      <c r="H25" s="13"/>
      <c r="I25" s="79"/>
      <c r="K25" s="14"/>
      <c r="L25" s="14"/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1"/>
        <v>0</v>
      </c>
      <c r="G26" s="12">
        <v>0</v>
      </c>
      <c r="H26" s="13"/>
      <c r="I26" s="79"/>
      <c r="J26" s="15"/>
      <c r="K26" s="14"/>
      <c r="L26" s="14"/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1"/>
        <v>0</v>
      </c>
      <c r="G27" s="12">
        <v>-680</v>
      </c>
      <c r="H27" s="18"/>
      <c r="I27" s="79"/>
      <c r="K27" s="14"/>
      <c r="L27" s="14"/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1"/>
        <v>0</v>
      </c>
      <c r="G28" s="12">
        <v>-843</v>
      </c>
      <c r="H28" s="18"/>
      <c r="I28" s="79"/>
      <c r="K28" s="14"/>
      <c r="L28" s="14"/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1"/>
        <v>0</v>
      </c>
      <c r="G29" s="12">
        <v>0</v>
      </c>
      <c r="H29" s="18"/>
      <c r="I29" s="79"/>
      <c r="J29" s="15"/>
      <c r="K29" s="14"/>
      <c r="L29" s="14"/>
    </row>
    <row r="30" spans="1:12" ht="11.25">
      <c r="A30" s="222" t="s">
        <v>39</v>
      </c>
      <c r="B30" s="223"/>
      <c r="C30" s="19">
        <f aca="true" t="shared" si="3" ref="C30:H30">SUM(C6:C29)</f>
        <v>22646</v>
      </c>
      <c r="D30" s="19">
        <f t="shared" si="3"/>
        <v>0</v>
      </c>
      <c r="E30" s="19">
        <f t="shared" si="3"/>
        <v>0</v>
      </c>
      <c r="F30" s="19">
        <f t="shared" si="3"/>
        <v>0</v>
      </c>
      <c r="G30" s="19">
        <f t="shared" si="3"/>
        <v>-3331.1000000000004</v>
      </c>
      <c r="H30" s="19">
        <f t="shared" si="3"/>
        <v>11951.800000000001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18" t="s">
        <v>195</v>
      </c>
      <c r="E33" s="218"/>
      <c r="F33" s="218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18" t="s">
        <v>196</v>
      </c>
      <c r="E34" s="218"/>
      <c r="F34" s="218"/>
      <c r="G34" s="22"/>
      <c r="H34" s="23"/>
      <c r="I34" s="26" t="s">
        <v>197</v>
      </c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8">
    <mergeCell ref="A1:L1"/>
    <mergeCell ref="J3:J4"/>
    <mergeCell ref="K3:K4"/>
    <mergeCell ref="D33:F33"/>
    <mergeCell ref="D34:F34"/>
    <mergeCell ref="A30:B30"/>
    <mergeCell ref="A3:A4"/>
    <mergeCell ref="B3:B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workbookViewId="0" topLeftCell="A1">
      <pane xSplit="2" ySplit="6" topLeftCell="F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3.375" style="1" customWidth="1"/>
    <col min="2" max="2" width="43.00390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28" t="s">
        <v>101</v>
      </c>
      <c r="C1" s="228"/>
      <c r="D1" s="228"/>
      <c r="E1" s="228"/>
      <c r="F1" s="228"/>
      <c r="G1" s="228"/>
      <c r="H1" s="228"/>
      <c r="I1" s="228"/>
      <c r="J1" s="22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24" t="s">
        <v>3</v>
      </c>
      <c r="B4" s="225" t="s">
        <v>102</v>
      </c>
      <c r="C4" s="225" t="s">
        <v>103</v>
      </c>
      <c r="D4" s="225" t="s">
        <v>104</v>
      </c>
      <c r="E4" s="225" t="s">
        <v>205</v>
      </c>
      <c r="F4" s="225" t="s">
        <v>105</v>
      </c>
      <c r="G4" s="225" t="s">
        <v>99</v>
      </c>
      <c r="H4" s="225" t="s">
        <v>100</v>
      </c>
      <c r="I4" s="225" t="s">
        <v>5</v>
      </c>
      <c r="J4" s="229" t="s">
        <v>6</v>
      </c>
    </row>
    <row r="5" spans="1:10" ht="135" customHeight="1">
      <c r="A5" s="224"/>
      <c r="B5" s="226"/>
      <c r="C5" s="227"/>
      <c r="D5" s="227"/>
      <c r="E5" s="227"/>
      <c r="F5" s="227"/>
      <c r="G5" s="227"/>
      <c r="H5" s="226"/>
      <c r="I5" s="226"/>
      <c r="J5" s="230"/>
    </row>
    <row r="6" spans="1:10" s="10" customFormat="1" ht="51" customHeight="1">
      <c r="A6" s="224"/>
      <c r="B6" s="227"/>
      <c r="C6" s="8" t="s">
        <v>76</v>
      </c>
      <c r="D6" s="8" t="s">
        <v>76</v>
      </c>
      <c r="E6" s="8" t="s">
        <v>76</v>
      </c>
      <c r="F6" s="8" t="s">
        <v>27</v>
      </c>
      <c r="G6" s="8" t="s">
        <v>145</v>
      </c>
      <c r="H6" s="227"/>
      <c r="I6" s="227"/>
      <c r="J6" s="9" t="s">
        <v>29</v>
      </c>
    </row>
    <row r="7" spans="1:10" s="10" customFormat="1" ht="15.75" customHeight="1">
      <c r="A7" s="178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79">
        <v>10</v>
      </c>
    </row>
    <row r="8" spans="1:10" ht="11.25" customHeight="1">
      <c r="A8" s="180">
        <v>1</v>
      </c>
      <c r="B8" s="189" t="s">
        <v>175</v>
      </c>
      <c r="C8" s="48">
        <v>708.2</v>
      </c>
      <c r="D8" s="61">
        <v>416.1</v>
      </c>
      <c r="E8" s="61">
        <v>8.2</v>
      </c>
      <c r="F8" s="13">
        <f>D8+E8</f>
        <v>424.3</v>
      </c>
      <c r="G8" s="17">
        <f aca="true" t="shared" si="0" ref="G8:G26">C8/(C8+F8)*100</f>
        <v>62.53421633554084</v>
      </c>
      <c r="H8" s="1">
        <v>0</v>
      </c>
      <c r="I8" s="14">
        <v>1.2</v>
      </c>
      <c r="J8" s="38">
        <f aca="true" t="shared" si="1" ref="J8:J26">H8*I8</f>
        <v>0</v>
      </c>
    </row>
    <row r="9" spans="1:10" ht="12.75">
      <c r="A9" s="11">
        <v>2</v>
      </c>
      <c r="B9" s="189" t="s">
        <v>176</v>
      </c>
      <c r="C9" s="48">
        <v>809.7</v>
      </c>
      <c r="D9" s="61">
        <v>198.7</v>
      </c>
      <c r="E9" s="61">
        <v>5</v>
      </c>
      <c r="F9" s="13">
        <f aca="true" t="shared" si="2" ref="F9:F26">D9+E9</f>
        <v>203.7</v>
      </c>
      <c r="G9" s="17">
        <f t="shared" si="0"/>
        <v>79.89934872705743</v>
      </c>
      <c r="H9" s="1">
        <v>0</v>
      </c>
      <c r="I9" s="14">
        <v>1.2</v>
      </c>
      <c r="J9" s="14">
        <f t="shared" si="1"/>
        <v>0</v>
      </c>
    </row>
    <row r="10" spans="1:10" ht="12.75">
      <c r="A10" s="11">
        <v>3</v>
      </c>
      <c r="B10" s="189" t="s">
        <v>177</v>
      </c>
      <c r="C10" s="48">
        <v>319.4</v>
      </c>
      <c r="D10" s="61">
        <v>6808.7</v>
      </c>
      <c r="E10" s="61">
        <v>20</v>
      </c>
      <c r="F10" s="13">
        <f t="shared" si="2"/>
        <v>6828.7</v>
      </c>
      <c r="G10" s="17">
        <f t="shared" si="0"/>
        <v>4.468320252934347</v>
      </c>
      <c r="H10" s="1">
        <v>1</v>
      </c>
      <c r="I10" s="14">
        <v>1.2</v>
      </c>
      <c r="J10" s="14">
        <f t="shared" si="1"/>
        <v>1.2</v>
      </c>
    </row>
    <row r="11" spans="1:10" ht="12.75">
      <c r="A11" s="11">
        <v>4</v>
      </c>
      <c r="B11" s="189" t="s">
        <v>178</v>
      </c>
      <c r="C11" s="48">
        <v>1144</v>
      </c>
      <c r="D11" s="61">
        <v>168</v>
      </c>
      <c r="E11" s="61">
        <v>8</v>
      </c>
      <c r="F11" s="13">
        <f t="shared" si="2"/>
        <v>176</v>
      </c>
      <c r="G11" s="17">
        <f t="shared" si="0"/>
        <v>86.66666666666667</v>
      </c>
      <c r="H11" s="1">
        <v>0</v>
      </c>
      <c r="I11" s="14">
        <v>1.2</v>
      </c>
      <c r="J11" s="14">
        <f t="shared" si="1"/>
        <v>0</v>
      </c>
    </row>
    <row r="12" spans="1:10" ht="12.75">
      <c r="A12" s="11">
        <v>5</v>
      </c>
      <c r="B12" s="189" t="s">
        <v>179</v>
      </c>
      <c r="C12" s="48">
        <v>2604.6</v>
      </c>
      <c r="D12" s="61">
        <v>633.8</v>
      </c>
      <c r="E12" s="61">
        <v>45</v>
      </c>
      <c r="F12" s="13">
        <f t="shared" si="2"/>
        <v>678.8</v>
      </c>
      <c r="G12" s="17">
        <f t="shared" si="0"/>
        <v>79.32630809526711</v>
      </c>
      <c r="H12" s="1">
        <v>0</v>
      </c>
      <c r="I12" s="14">
        <v>1.2</v>
      </c>
      <c r="J12" s="14">
        <f t="shared" si="1"/>
        <v>0</v>
      </c>
    </row>
    <row r="13" spans="1:10" ht="12.75">
      <c r="A13" s="11">
        <v>6</v>
      </c>
      <c r="B13" s="189" t="s">
        <v>180</v>
      </c>
      <c r="C13" s="48">
        <v>1280.9</v>
      </c>
      <c r="D13" s="61">
        <v>145.2</v>
      </c>
      <c r="E13" s="61">
        <v>3.9</v>
      </c>
      <c r="F13" s="13">
        <f t="shared" si="2"/>
        <v>149.1</v>
      </c>
      <c r="G13" s="17">
        <f t="shared" si="0"/>
        <v>89.57342657342659</v>
      </c>
      <c r="H13" s="1">
        <v>0</v>
      </c>
      <c r="I13" s="14">
        <v>1.2</v>
      </c>
      <c r="J13" s="14">
        <f t="shared" si="1"/>
        <v>0</v>
      </c>
    </row>
    <row r="14" spans="1:10" ht="12.75">
      <c r="A14" s="11">
        <v>7</v>
      </c>
      <c r="B14" s="189" t="s">
        <v>181</v>
      </c>
      <c r="C14" s="48">
        <v>1127.5</v>
      </c>
      <c r="D14" s="61">
        <v>192.2</v>
      </c>
      <c r="E14" s="61">
        <v>4.4</v>
      </c>
      <c r="F14" s="13">
        <f t="shared" si="2"/>
        <v>196.6</v>
      </c>
      <c r="G14" s="17">
        <f t="shared" si="0"/>
        <v>85.15217883845632</v>
      </c>
      <c r="H14" s="1">
        <v>0</v>
      </c>
      <c r="I14" s="14">
        <v>1.2</v>
      </c>
      <c r="J14" s="14">
        <f t="shared" si="1"/>
        <v>0</v>
      </c>
    </row>
    <row r="15" spans="1:10" ht="12.75">
      <c r="A15" s="11">
        <v>8</v>
      </c>
      <c r="B15" s="189" t="s">
        <v>182</v>
      </c>
      <c r="C15" s="48">
        <v>1182.5</v>
      </c>
      <c r="D15" s="61">
        <v>284.2</v>
      </c>
      <c r="E15" s="61">
        <v>9.5</v>
      </c>
      <c r="F15" s="13">
        <f t="shared" si="2"/>
        <v>293.7</v>
      </c>
      <c r="G15" s="17">
        <f t="shared" si="0"/>
        <v>80.10432190760059</v>
      </c>
      <c r="H15" s="1">
        <v>0</v>
      </c>
      <c r="I15" s="14">
        <v>1.2</v>
      </c>
      <c r="J15" s="14">
        <f t="shared" si="1"/>
        <v>0</v>
      </c>
    </row>
    <row r="16" spans="1:10" ht="12.75">
      <c r="A16" s="11">
        <v>9</v>
      </c>
      <c r="B16" s="189" t="s">
        <v>183</v>
      </c>
      <c r="C16" s="48">
        <v>2076</v>
      </c>
      <c r="D16" s="61">
        <v>639.6</v>
      </c>
      <c r="E16" s="61">
        <v>90</v>
      </c>
      <c r="F16" s="13">
        <f t="shared" si="2"/>
        <v>729.6</v>
      </c>
      <c r="G16" s="17">
        <f t="shared" si="0"/>
        <v>73.99486740804106</v>
      </c>
      <c r="H16" s="1">
        <v>0</v>
      </c>
      <c r="I16" s="14">
        <v>1.2</v>
      </c>
      <c r="J16" s="14">
        <f t="shared" si="1"/>
        <v>0</v>
      </c>
    </row>
    <row r="17" spans="1:10" ht="12.75">
      <c r="A17" s="11">
        <v>10</v>
      </c>
      <c r="B17" s="189" t="s">
        <v>184</v>
      </c>
      <c r="C17" s="48">
        <v>1423.5</v>
      </c>
      <c r="D17" s="61">
        <v>597.8</v>
      </c>
      <c r="E17" s="61">
        <v>4.5</v>
      </c>
      <c r="F17" s="13">
        <f t="shared" si="2"/>
        <v>602.3</v>
      </c>
      <c r="G17" s="17">
        <f t="shared" si="0"/>
        <v>70.26853588705697</v>
      </c>
      <c r="H17" s="1">
        <v>0</v>
      </c>
      <c r="I17" s="14">
        <v>1.2</v>
      </c>
      <c r="J17" s="14">
        <f t="shared" si="1"/>
        <v>0</v>
      </c>
    </row>
    <row r="18" spans="1:10" ht="12.75">
      <c r="A18" s="11">
        <v>11</v>
      </c>
      <c r="B18" s="189" t="s">
        <v>185</v>
      </c>
      <c r="C18" s="48">
        <v>2398.7</v>
      </c>
      <c r="D18" s="61">
        <v>685.5</v>
      </c>
      <c r="E18" s="61">
        <v>12.5</v>
      </c>
      <c r="F18" s="13">
        <f t="shared" si="2"/>
        <v>698</v>
      </c>
      <c r="G18" s="17">
        <f t="shared" si="0"/>
        <v>77.4598766428779</v>
      </c>
      <c r="H18" s="1">
        <v>0</v>
      </c>
      <c r="I18" s="14">
        <v>1.2</v>
      </c>
      <c r="J18" s="14">
        <f t="shared" si="1"/>
        <v>0</v>
      </c>
    </row>
    <row r="19" spans="1:10" ht="12.75">
      <c r="A19" s="11">
        <v>12</v>
      </c>
      <c r="B19" s="189" t="s">
        <v>186</v>
      </c>
      <c r="C19" s="48">
        <v>749.2</v>
      </c>
      <c r="D19" s="61">
        <v>232.3</v>
      </c>
      <c r="E19" s="61">
        <v>21</v>
      </c>
      <c r="F19" s="13">
        <f t="shared" si="2"/>
        <v>253.3</v>
      </c>
      <c r="G19" s="17">
        <f t="shared" si="0"/>
        <v>74.73316708229427</v>
      </c>
      <c r="H19" s="1">
        <v>0</v>
      </c>
      <c r="I19" s="14">
        <v>1.2</v>
      </c>
      <c r="J19" s="14">
        <f t="shared" si="1"/>
        <v>0</v>
      </c>
    </row>
    <row r="20" spans="1:10" ht="12.75">
      <c r="A20" s="11">
        <v>13</v>
      </c>
      <c r="B20" s="189" t="s">
        <v>187</v>
      </c>
      <c r="C20" s="48">
        <v>1701.1</v>
      </c>
      <c r="D20" s="61">
        <v>335.3</v>
      </c>
      <c r="E20" s="61">
        <v>8</v>
      </c>
      <c r="F20" s="13">
        <f t="shared" si="2"/>
        <v>343.3</v>
      </c>
      <c r="G20" s="17">
        <f t="shared" si="0"/>
        <v>83.20778712580709</v>
      </c>
      <c r="H20" s="1">
        <v>0</v>
      </c>
      <c r="I20" s="14">
        <v>1.2</v>
      </c>
      <c r="J20" s="14">
        <f t="shared" si="1"/>
        <v>0</v>
      </c>
    </row>
    <row r="21" spans="1:10" ht="12.75">
      <c r="A21" s="11">
        <v>14</v>
      </c>
      <c r="B21" s="189" t="s">
        <v>188</v>
      </c>
      <c r="C21" s="48">
        <v>1840.5</v>
      </c>
      <c r="D21" s="61">
        <v>476.7</v>
      </c>
      <c r="E21" s="61">
        <v>27.9</v>
      </c>
      <c r="F21" s="13">
        <f t="shared" si="2"/>
        <v>504.59999999999997</v>
      </c>
      <c r="G21" s="17">
        <f t="shared" si="0"/>
        <v>78.48279391070744</v>
      </c>
      <c r="H21" s="1">
        <v>0</v>
      </c>
      <c r="I21" s="14">
        <v>1.2</v>
      </c>
      <c r="J21" s="14">
        <f t="shared" si="1"/>
        <v>0</v>
      </c>
    </row>
    <row r="22" spans="1:10" ht="12.75">
      <c r="A22" s="11">
        <v>15</v>
      </c>
      <c r="B22" s="189" t="s">
        <v>189</v>
      </c>
      <c r="C22" s="48">
        <v>1300.8</v>
      </c>
      <c r="D22" s="61">
        <v>209.7</v>
      </c>
      <c r="E22" s="61">
        <v>27</v>
      </c>
      <c r="F22" s="13">
        <f t="shared" si="2"/>
        <v>236.7</v>
      </c>
      <c r="G22" s="17">
        <f t="shared" si="0"/>
        <v>84.60487804878049</v>
      </c>
      <c r="H22" s="1">
        <v>0</v>
      </c>
      <c r="I22" s="14">
        <v>1.2</v>
      </c>
      <c r="J22" s="14">
        <f t="shared" si="1"/>
        <v>0</v>
      </c>
    </row>
    <row r="23" spans="1:10" ht="12.75">
      <c r="A23" s="11">
        <v>16</v>
      </c>
      <c r="B23" s="189" t="s">
        <v>190</v>
      </c>
      <c r="C23" s="48">
        <v>3195.1</v>
      </c>
      <c r="D23" s="61">
        <v>905.2</v>
      </c>
      <c r="E23" s="61">
        <v>15</v>
      </c>
      <c r="F23" s="13">
        <f t="shared" si="2"/>
        <v>920.2</v>
      </c>
      <c r="G23" s="17">
        <f t="shared" si="0"/>
        <v>77.63954025222948</v>
      </c>
      <c r="H23" s="1">
        <v>0</v>
      </c>
      <c r="I23" s="14">
        <v>1.2</v>
      </c>
      <c r="J23" s="14">
        <f t="shared" si="1"/>
        <v>0</v>
      </c>
    </row>
    <row r="24" spans="1:10" ht="12.75">
      <c r="A24" s="11">
        <v>17</v>
      </c>
      <c r="B24" s="189" t="s">
        <v>191</v>
      </c>
      <c r="C24" s="48">
        <v>1273</v>
      </c>
      <c r="D24" s="61">
        <v>820.4</v>
      </c>
      <c r="E24" s="61">
        <v>29</v>
      </c>
      <c r="F24" s="13">
        <f t="shared" si="2"/>
        <v>849.4</v>
      </c>
      <c r="G24" s="17">
        <f t="shared" si="0"/>
        <v>59.97926875235582</v>
      </c>
      <c r="H24" s="1">
        <v>0</v>
      </c>
      <c r="I24" s="14">
        <v>1.2</v>
      </c>
      <c r="J24" s="14">
        <f t="shared" si="1"/>
        <v>0</v>
      </c>
    </row>
    <row r="25" spans="1:10" ht="12.75">
      <c r="A25" s="11">
        <v>18</v>
      </c>
      <c r="B25" s="189" t="s">
        <v>192</v>
      </c>
      <c r="C25" s="48">
        <v>1653.8</v>
      </c>
      <c r="D25" s="61">
        <v>269.3</v>
      </c>
      <c r="E25" s="61">
        <v>5</v>
      </c>
      <c r="F25" s="13">
        <f t="shared" si="2"/>
        <v>274.3</v>
      </c>
      <c r="G25" s="17">
        <f t="shared" si="0"/>
        <v>85.77355946268347</v>
      </c>
      <c r="H25" s="1">
        <v>0</v>
      </c>
      <c r="I25" s="14">
        <v>1.2</v>
      </c>
      <c r="J25" s="14">
        <f t="shared" si="1"/>
        <v>0</v>
      </c>
    </row>
    <row r="26" spans="1:10" ht="12.75">
      <c r="A26" s="11">
        <v>19</v>
      </c>
      <c r="B26" s="189" t="s">
        <v>193</v>
      </c>
      <c r="C26" s="48">
        <v>4006.7</v>
      </c>
      <c r="D26" s="61">
        <v>1965.3</v>
      </c>
      <c r="E26" s="61">
        <v>13</v>
      </c>
      <c r="F26" s="13">
        <f t="shared" si="2"/>
        <v>1978.3</v>
      </c>
      <c r="G26" s="17">
        <f t="shared" si="0"/>
        <v>66.94569757727652</v>
      </c>
      <c r="H26" s="1">
        <v>0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/>
      <c r="G27" s="17"/>
      <c r="I27" s="14"/>
      <c r="J27" s="14"/>
    </row>
    <row r="28" spans="1:10" ht="11.25">
      <c r="A28" s="11">
        <v>21</v>
      </c>
      <c r="B28" s="16"/>
      <c r="C28" s="48"/>
      <c r="D28" s="61"/>
      <c r="E28" s="33"/>
      <c r="F28" s="13"/>
      <c r="G28" s="17"/>
      <c r="I28" s="14"/>
      <c r="J28" s="14"/>
    </row>
    <row r="29" spans="1:10" ht="11.25">
      <c r="A29" s="11">
        <v>22</v>
      </c>
      <c r="B29" s="16"/>
      <c r="C29" s="48"/>
      <c r="D29" s="61"/>
      <c r="E29" s="182"/>
      <c r="F29" s="13"/>
      <c r="G29" s="17"/>
      <c r="I29" s="14"/>
      <c r="J29" s="14"/>
    </row>
    <row r="30" spans="1:10" ht="11.25">
      <c r="A30" s="11">
        <v>23</v>
      </c>
      <c r="B30" s="16"/>
      <c r="C30" s="48"/>
      <c r="D30" s="61"/>
      <c r="E30" s="182"/>
      <c r="F30" s="13"/>
      <c r="G30" s="17"/>
      <c r="H30" s="15"/>
      <c r="I30" s="14"/>
      <c r="J30" s="14"/>
    </row>
    <row r="31" spans="1:10" ht="11.25">
      <c r="A31" s="11">
        <v>24</v>
      </c>
      <c r="B31" s="16"/>
      <c r="C31" s="48"/>
      <c r="D31" s="61"/>
      <c r="E31" s="182"/>
      <c r="F31" s="13"/>
      <c r="G31" s="17"/>
      <c r="H31" s="15"/>
      <c r="I31" s="14"/>
      <c r="J31" s="14"/>
    </row>
    <row r="32" spans="1:10" ht="11.25">
      <c r="A32" s="222" t="s">
        <v>78</v>
      </c>
      <c r="B32" s="223"/>
      <c r="C32" s="30">
        <f>SUM(C8:C26)</f>
        <v>30795.199999999997</v>
      </c>
      <c r="D32" s="30">
        <f>SUM(D8:D31)</f>
        <v>15984</v>
      </c>
      <c r="E32" s="19">
        <f>SUM(E8:E31)</f>
        <v>356.9</v>
      </c>
      <c r="F32" s="19">
        <f>SUM(F8:F31)</f>
        <v>16340.9</v>
      </c>
      <c r="G32" s="58" t="s">
        <v>8</v>
      </c>
      <c r="H32" s="59" t="s">
        <v>8</v>
      </c>
      <c r="I32" s="20"/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18" t="s">
        <v>195</v>
      </c>
      <c r="D34" s="218"/>
      <c r="E34" s="218"/>
      <c r="F34" s="22"/>
      <c r="G34" s="23"/>
      <c r="H34" s="22"/>
    </row>
    <row r="35" spans="1:9" s="25" customFormat="1" ht="11.25">
      <c r="A35" s="21"/>
      <c r="B35" s="22"/>
      <c r="C35" s="218" t="s">
        <v>196</v>
      </c>
      <c r="D35" s="218"/>
      <c r="E35" s="218"/>
      <c r="F35" s="22"/>
      <c r="G35" s="23"/>
      <c r="H35" s="219" t="s">
        <v>197</v>
      </c>
      <c r="I35" s="220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5">
    <mergeCell ref="G4:G5"/>
    <mergeCell ref="B1:J1"/>
    <mergeCell ref="J4:J5"/>
    <mergeCell ref="F4:F5"/>
    <mergeCell ref="H4:H6"/>
    <mergeCell ref="I4:I6"/>
    <mergeCell ref="A4:A6"/>
    <mergeCell ref="B4:B6"/>
    <mergeCell ref="C4:C5"/>
    <mergeCell ref="E4:E5"/>
    <mergeCell ref="D4:D5"/>
    <mergeCell ref="C34:E34"/>
    <mergeCell ref="C35:E35"/>
    <mergeCell ref="H35:I35"/>
    <mergeCell ref="A32:B32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4">
      <selection activeCell="C19" sqref="C19"/>
    </sheetView>
  </sheetViews>
  <sheetFormatPr defaultColWidth="9.00390625" defaultRowHeight="12.75"/>
  <cols>
    <col min="1" max="1" width="3.375" style="116" customWidth="1"/>
    <col min="2" max="2" width="39.125" style="18" customWidth="1"/>
    <col min="3" max="3" width="16.00390625" style="18" customWidth="1"/>
    <col min="4" max="4" width="22.625" style="18" customWidth="1"/>
    <col min="5" max="5" width="22.875" style="18" customWidth="1"/>
    <col min="6" max="6" width="15.25390625" style="18" customWidth="1"/>
    <col min="7" max="7" width="20.00390625" style="80" customWidth="1"/>
    <col min="8" max="8" width="19.375" style="80" customWidth="1"/>
    <col min="9" max="9" width="14.00390625" style="172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28" t="s">
        <v>106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24" t="s">
        <v>3</v>
      </c>
      <c r="B3" s="222" t="s">
        <v>102</v>
      </c>
      <c r="C3" s="36" t="s">
        <v>206</v>
      </c>
      <c r="D3" s="34" t="s">
        <v>127</v>
      </c>
      <c r="E3" s="98" t="s">
        <v>107</v>
      </c>
      <c r="F3" s="36" t="s">
        <v>207</v>
      </c>
      <c r="G3" s="157" t="s">
        <v>128</v>
      </c>
      <c r="H3" s="98" t="s">
        <v>129</v>
      </c>
      <c r="I3" s="28" t="s">
        <v>24</v>
      </c>
      <c r="J3" s="225" t="s">
        <v>80</v>
      </c>
      <c r="K3" s="225" t="s">
        <v>5</v>
      </c>
      <c r="L3" s="29" t="s">
        <v>6</v>
      </c>
    </row>
    <row r="4" spans="1:12" ht="45.75" customHeight="1">
      <c r="A4" s="224"/>
      <c r="B4" s="222"/>
      <c r="C4" s="8" t="s">
        <v>90</v>
      </c>
      <c r="D4" s="8" t="s">
        <v>156</v>
      </c>
      <c r="E4" s="8" t="s">
        <v>68</v>
      </c>
      <c r="F4" s="36" t="s">
        <v>7</v>
      </c>
      <c r="G4" s="8" t="s">
        <v>156</v>
      </c>
      <c r="H4" s="82" t="s">
        <v>55</v>
      </c>
      <c r="I4" s="143" t="s">
        <v>91</v>
      </c>
      <c r="J4" s="227"/>
      <c r="K4" s="227"/>
      <c r="L4" s="173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2" t="s">
        <v>56</v>
      </c>
      <c r="I5" s="28" t="s">
        <v>89</v>
      </c>
      <c r="J5" s="36" t="s">
        <v>96</v>
      </c>
      <c r="K5" s="36" t="s">
        <v>97</v>
      </c>
      <c r="L5" s="173" t="s">
        <v>98</v>
      </c>
    </row>
    <row r="6" spans="1:12" ht="12.75">
      <c r="A6" s="100">
        <v>1</v>
      </c>
      <c r="B6" s="189" t="s">
        <v>175</v>
      </c>
      <c r="C6" s="48">
        <v>21</v>
      </c>
      <c r="D6" s="48">
        <v>6</v>
      </c>
      <c r="E6" s="83">
        <f aca="true" t="shared" si="0" ref="E6:E29">C6-D6</f>
        <v>15</v>
      </c>
      <c r="F6" s="33">
        <v>1410</v>
      </c>
      <c r="G6" s="33">
        <f>SUM('о7'!G6+'о7'!H6)</f>
        <v>255.31</v>
      </c>
      <c r="H6" s="83">
        <f aca="true" t="shared" si="1" ref="H6:H29">F6-G6</f>
        <v>1154.69</v>
      </c>
      <c r="I6" s="174">
        <f aca="true" t="shared" si="2" ref="I6:I29">E6/H6*100</f>
        <v>1.2990499614615176</v>
      </c>
      <c r="J6" s="175">
        <v>0</v>
      </c>
      <c r="K6" s="176">
        <v>0.5</v>
      </c>
      <c r="L6" s="176">
        <f aca="true" t="shared" si="3" ref="L6:L29">J6*K6</f>
        <v>0</v>
      </c>
    </row>
    <row r="7" spans="1:12" ht="12.75">
      <c r="A7" s="100">
        <v>2</v>
      </c>
      <c r="B7" s="189" t="s">
        <v>176</v>
      </c>
      <c r="C7" s="48">
        <v>12</v>
      </c>
      <c r="D7" s="48">
        <v>0</v>
      </c>
      <c r="E7" s="83">
        <f t="shared" si="0"/>
        <v>12</v>
      </c>
      <c r="F7" s="33">
        <v>1558.4</v>
      </c>
      <c r="G7" s="33">
        <f>SUM('о7'!G7+'о7'!H7)</f>
        <v>544.5</v>
      </c>
      <c r="H7" s="83">
        <f t="shared" si="1"/>
        <v>1013.9000000000001</v>
      </c>
      <c r="I7" s="174">
        <f t="shared" si="2"/>
        <v>1.1835486734391951</v>
      </c>
      <c r="J7" s="175">
        <v>0</v>
      </c>
      <c r="K7" s="176">
        <v>0.5</v>
      </c>
      <c r="L7" s="176">
        <f t="shared" si="3"/>
        <v>0</v>
      </c>
    </row>
    <row r="8" spans="1:12" ht="12.75">
      <c r="A8" s="100">
        <v>3</v>
      </c>
      <c r="B8" s="189" t="s">
        <v>177</v>
      </c>
      <c r="C8" s="48">
        <f>3645.8+100</f>
        <v>3745.8</v>
      </c>
      <c r="D8" s="48">
        <v>278.8</v>
      </c>
      <c r="E8" s="83">
        <f t="shared" si="0"/>
        <v>3467</v>
      </c>
      <c r="F8" s="33">
        <v>9484.8</v>
      </c>
      <c r="G8" s="33">
        <f>SUM('о7'!G8+'о7'!H8)</f>
        <v>1551.6999999999998</v>
      </c>
      <c r="H8" s="83">
        <f t="shared" si="1"/>
        <v>7933.099999999999</v>
      </c>
      <c r="I8" s="174">
        <f t="shared" si="2"/>
        <v>43.70296605362343</v>
      </c>
      <c r="J8" s="175">
        <v>1</v>
      </c>
      <c r="K8" s="176">
        <v>0.5</v>
      </c>
      <c r="L8" s="176">
        <f t="shared" si="3"/>
        <v>0.5</v>
      </c>
    </row>
    <row r="9" spans="1:12" ht="12.75">
      <c r="A9" s="100">
        <v>4</v>
      </c>
      <c r="B9" s="189" t="s">
        <v>178</v>
      </c>
      <c r="C9" s="48">
        <v>15.1</v>
      </c>
      <c r="D9" s="48"/>
      <c r="E9" s="83">
        <f t="shared" si="0"/>
        <v>15.1</v>
      </c>
      <c r="F9" s="33">
        <v>1613.1</v>
      </c>
      <c r="G9" s="33">
        <f>SUM('о7'!G9+'о7'!H9)</f>
        <v>291.8</v>
      </c>
      <c r="H9" s="83">
        <f t="shared" si="1"/>
        <v>1321.3</v>
      </c>
      <c r="I9" s="174">
        <f t="shared" si="2"/>
        <v>1.1428138954060396</v>
      </c>
      <c r="J9" s="175">
        <v>0</v>
      </c>
      <c r="K9" s="176">
        <v>0.5</v>
      </c>
      <c r="L9" s="176">
        <f t="shared" si="3"/>
        <v>0</v>
      </c>
    </row>
    <row r="10" spans="1:12" ht="12.75">
      <c r="A10" s="100">
        <v>5</v>
      </c>
      <c r="B10" s="189" t="s">
        <v>179</v>
      </c>
      <c r="C10" s="48">
        <v>222</v>
      </c>
      <c r="D10" s="48"/>
      <c r="E10" s="83">
        <f t="shared" si="0"/>
        <v>222</v>
      </c>
      <c r="F10" s="33">
        <v>4119.1</v>
      </c>
      <c r="G10" s="33">
        <f>SUM('о7'!G10+'о7'!H10)</f>
        <v>802.1999999999999</v>
      </c>
      <c r="H10" s="83">
        <f t="shared" si="1"/>
        <v>3316.9000000000005</v>
      </c>
      <c r="I10" s="174">
        <f t="shared" si="2"/>
        <v>6.692996472609966</v>
      </c>
      <c r="J10" s="175">
        <v>0.169</v>
      </c>
      <c r="K10" s="176">
        <v>0.5</v>
      </c>
      <c r="L10" s="176">
        <f t="shared" si="3"/>
        <v>0.0845</v>
      </c>
    </row>
    <row r="11" spans="1:12" ht="12.75">
      <c r="A11" s="100">
        <v>6</v>
      </c>
      <c r="B11" s="189" t="s">
        <v>180</v>
      </c>
      <c r="C11" s="48">
        <v>17.4</v>
      </c>
      <c r="D11" s="48"/>
      <c r="E11" s="83">
        <f t="shared" si="0"/>
        <v>17.4</v>
      </c>
      <c r="F11" s="33">
        <v>1755.5</v>
      </c>
      <c r="G11" s="33">
        <f>SUM('о7'!G11+'о7'!H11)</f>
        <v>313.3</v>
      </c>
      <c r="H11" s="83">
        <f t="shared" si="1"/>
        <v>1442.2</v>
      </c>
      <c r="I11" s="174">
        <f t="shared" si="2"/>
        <v>1.2064900845929827</v>
      </c>
      <c r="J11" s="175">
        <v>0</v>
      </c>
      <c r="K11" s="176">
        <v>0.5</v>
      </c>
      <c r="L11" s="176">
        <f t="shared" si="3"/>
        <v>0</v>
      </c>
    </row>
    <row r="12" spans="1:12" ht="12.75">
      <c r="A12" s="100">
        <v>7</v>
      </c>
      <c r="B12" s="189" t="s">
        <v>181</v>
      </c>
      <c r="C12" s="48">
        <v>0</v>
      </c>
      <c r="D12" s="48"/>
      <c r="E12" s="83">
        <f t="shared" si="0"/>
        <v>0</v>
      </c>
      <c r="F12" s="33">
        <v>1935.2</v>
      </c>
      <c r="G12" s="33">
        <f>SUM('о7'!G12+'о7'!H12)</f>
        <v>605.2</v>
      </c>
      <c r="H12" s="83">
        <f t="shared" si="1"/>
        <v>1330</v>
      </c>
      <c r="I12" s="174">
        <f t="shared" si="2"/>
        <v>0</v>
      </c>
      <c r="J12" s="175">
        <v>0</v>
      </c>
      <c r="K12" s="176">
        <v>0.5</v>
      </c>
      <c r="L12" s="176">
        <f t="shared" si="3"/>
        <v>0</v>
      </c>
    </row>
    <row r="13" spans="1:12" ht="12.75">
      <c r="A13" s="100">
        <v>8</v>
      </c>
      <c r="B13" s="189" t="s">
        <v>182</v>
      </c>
      <c r="C13" s="48">
        <v>0</v>
      </c>
      <c r="D13" s="48"/>
      <c r="E13" s="83">
        <f t="shared" si="0"/>
        <v>0</v>
      </c>
      <c r="F13" s="33">
        <v>1807.6</v>
      </c>
      <c r="G13" s="33">
        <f>SUM('о7'!G13+'о7'!H13)</f>
        <v>321.8</v>
      </c>
      <c r="H13" s="83">
        <f t="shared" si="1"/>
        <v>1485.8</v>
      </c>
      <c r="I13" s="174">
        <f t="shared" si="2"/>
        <v>0</v>
      </c>
      <c r="J13" s="175">
        <v>0</v>
      </c>
      <c r="K13" s="176">
        <v>0.5</v>
      </c>
      <c r="L13" s="176">
        <f t="shared" si="3"/>
        <v>0</v>
      </c>
    </row>
    <row r="14" spans="1:12" ht="12.75">
      <c r="A14" s="100">
        <v>9</v>
      </c>
      <c r="B14" s="189" t="s">
        <v>183</v>
      </c>
      <c r="C14" s="48">
        <v>42</v>
      </c>
      <c r="D14" s="48"/>
      <c r="E14" s="83">
        <f t="shared" si="0"/>
        <v>42</v>
      </c>
      <c r="F14" s="33">
        <v>3920.4</v>
      </c>
      <c r="G14" s="33">
        <f>SUM('о7'!G14+'о7'!H14)</f>
        <v>1085.9</v>
      </c>
      <c r="H14" s="83">
        <f t="shared" si="1"/>
        <v>2834.5</v>
      </c>
      <c r="I14" s="174">
        <f t="shared" si="2"/>
        <v>1.4817428117833833</v>
      </c>
      <c r="J14" s="175">
        <v>0</v>
      </c>
      <c r="K14" s="176">
        <v>0.5</v>
      </c>
      <c r="L14" s="176">
        <f t="shared" si="3"/>
        <v>0</v>
      </c>
    </row>
    <row r="15" spans="1:12" ht="12.75">
      <c r="A15" s="100">
        <v>10</v>
      </c>
      <c r="B15" s="189" t="s">
        <v>199</v>
      </c>
      <c r="C15" s="48">
        <v>223.3</v>
      </c>
      <c r="D15" s="48"/>
      <c r="E15" s="83">
        <f t="shared" si="0"/>
        <v>223.3</v>
      </c>
      <c r="F15" s="33">
        <v>3334.6</v>
      </c>
      <c r="G15" s="33">
        <f>SUM('о7'!G15+'о7'!H15)</f>
        <v>1263.7</v>
      </c>
      <c r="H15" s="83">
        <f t="shared" si="1"/>
        <v>2070.8999999999996</v>
      </c>
      <c r="I15" s="174">
        <f t="shared" si="2"/>
        <v>10.782751460717565</v>
      </c>
      <c r="J15" s="175">
        <v>0</v>
      </c>
      <c r="K15" s="176">
        <v>0.5</v>
      </c>
      <c r="L15" s="176">
        <f t="shared" si="3"/>
        <v>0</v>
      </c>
    </row>
    <row r="16" spans="1:12" ht="12.75">
      <c r="A16" s="100">
        <v>11</v>
      </c>
      <c r="B16" s="189" t="s">
        <v>185</v>
      </c>
      <c r="C16" s="48">
        <v>242</v>
      </c>
      <c r="D16" s="48"/>
      <c r="E16" s="83">
        <f t="shared" si="0"/>
        <v>242</v>
      </c>
      <c r="F16" s="33">
        <v>4480.8</v>
      </c>
      <c r="G16" s="33">
        <f>SUM('о7'!G16+'о7'!H16)</f>
        <v>1369.3999999999999</v>
      </c>
      <c r="H16" s="83">
        <f t="shared" si="1"/>
        <v>3111.4000000000005</v>
      </c>
      <c r="I16" s="174">
        <f t="shared" si="2"/>
        <v>7.777849199717169</v>
      </c>
      <c r="J16" s="175">
        <v>0.278</v>
      </c>
      <c r="K16" s="176">
        <v>0.5</v>
      </c>
      <c r="L16" s="176">
        <f t="shared" si="3"/>
        <v>0.139</v>
      </c>
    </row>
    <row r="17" spans="1:12" ht="15.75" customHeight="1">
      <c r="A17" s="100">
        <v>12</v>
      </c>
      <c r="B17" s="189" t="s">
        <v>186</v>
      </c>
      <c r="C17" s="48">
        <v>0</v>
      </c>
      <c r="D17" s="48"/>
      <c r="E17" s="83">
        <f t="shared" si="0"/>
        <v>0</v>
      </c>
      <c r="F17" s="33">
        <v>1235.5</v>
      </c>
      <c r="G17" s="33">
        <f>SUM('о7'!G17+'о7'!H17)</f>
        <v>227.6</v>
      </c>
      <c r="H17" s="83">
        <f t="shared" si="1"/>
        <v>1007.9</v>
      </c>
      <c r="I17" s="174">
        <f t="shared" si="2"/>
        <v>0</v>
      </c>
      <c r="J17" s="175">
        <v>0</v>
      </c>
      <c r="K17" s="176">
        <v>0.5</v>
      </c>
      <c r="L17" s="176">
        <f t="shared" si="3"/>
        <v>0</v>
      </c>
    </row>
    <row r="18" spans="1:12" ht="12.75">
      <c r="A18" s="100">
        <v>13</v>
      </c>
      <c r="B18" s="189" t="s">
        <v>187</v>
      </c>
      <c r="C18" s="48">
        <v>83.7</v>
      </c>
      <c r="D18" s="48"/>
      <c r="E18" s="83">
        <f t="shared" si="0"/>
        <v>83.7</v>
      </c>
      <c r="F18" s="33">
        <v>4382.4</v>
      </c>
      <c r="G18" s="33">
        <f>SUM('о7'!G18+'о7'!H18)</f>
        <v>2333</v>
      </c>
      <c r="H18" s="83">
        <f t="shared" si="1"/>
        <v>2049.3999999999996</v>
      </c>
      <c r="I18" s="174">
        <f t="shared" si="2"/>
        <v>4.08412218210208</v>
      </c>
      <c r="J18" s="175">
        <v>0</v>
      </c>
      <c r="K18" s="176">
        <v>0.5</v>
      </c>
      <c r="L18" s="176">
        <f t="shared" si="3"/>
        <v>0</v>
      </c>
    </row>
    <row r="19" spans="1:12" ht="12.75" customHeight="1">
      <c r="A19" s="100">
        <v>14</v>
      </c>
      <c r="B19" s="189" t="s">
        <v>188</v>
      </c>
      <c r="C19" s="48">
        <v>12</v>
      </c>
      <c r="D19" s="48"/>
      <c r="E19" s="83">
        <f t="shared" si="0"/>
        <v>12</v>
      </c>
      <c r="F19" s="33">
        <v>3709.3</v>
      </c>
      <c r="G19" s="33">
        <f>SUM('о7'!G19+'о7'!H19)</f>
        <v>1347.9</v>
      </c>
      <c r="H19" s="83">
        <f t="shared" si="1"/>
        <v>2361.4</v>
      </c>
      <c r="I19" s="174">
        <f t="shared" si="2"/>
        <v>0.5081731176420767</v>
      </c>
      <c r="J19" s="175">
        <v>0</v>
      </c>
      <c r="K19" s="176">
        <v>0.5</v>
      </c>
      <c r="L19" s="176">
        <f t="shared" si="3"/>
        <v>0</v>
      </c>
    </row>
    <row r="20" spans="1:12" ht="13.5" customHeight="1">
      <c r="A20" s="100">
        <v>15</v>
      </c>
      <c r="B20" s="189" t="s">
        <v>189</v>
      </c>
      <c r="C20" s="48">
        <v>0</v>
      </c>
      <c r="D20" s="48"/>
      <c r="E20" s="83">
        <f t="shared" si="0"/>
        <v>0</v>
      </c>
      <c r="F20" s="33">
        <v>2077.3</v>
      </c>
      <c r="G20" s="33">
        <f>SUM('о7'!G20+'о7'!H20)</f>
        <v>530.1</v>
      </c>
      <c r="H20" s="83">
        <f t="shared" si="1"/>
        <v>1547.2000000000003</v>
      </c>
      <c r="I20" s="174">
        <f t="shared" si="2"/>
        <v>0</v>
      </c>
      <c r="J20" s="175">
        <v>0.221</v>
      </c>
      <c r="K20" s="176">
        <v>0.5</v>
      </c>
      <c r="L20" s="176">
        <f t="shared" si="3"/>
        <v>0.1105</v>
      </c>
    </row>
    <row r="21" spans="1:12" ht="15" customHeight="1">
      <c r="A21" s="100">
        <v>16</v>
      </c>
      <c r="B21" s="189" t="s">
        <v>190</v>
      </c>
      <c r="C21" s="48">
        <v>220</v>
      </c>
      <c r="D21" s="48"/>
      <c r="E21" s="83">
        <f t="shared" si="0"/>
        <v>220</v>
      </c>
      <c r="F21" s="33">
        <v>5321.9</v>
      </c>
      <c r="G21" s="33">
        <f>SUM('о7'!G21+'о7'!H21)</f>
        <v>1181.2</v>
      </c>
      <c r="H21" s="83">
        <f t="shared" si="1"/>
        <v>4140.7</v>
      </c>
      <c r="I21" s="174">
        <f t="shared" si="2"/>
        <v>5.313111309681938</v>
      </c>
      <c r="J21" s="175">
        <v>0.031</v>
      </c>
      <c r="K21" s="176">
        <v>0.5</v>
      </c>
      <c r="L21" s="176">
        <f t="shared" si="3"/>
        <v>0.0155</v>
      </c>
    </row>
    <row r="22" spans="1:12" ht="15.75" customHeight="1">
      <c r="A22" s="100">
        <v>17</v>
      </c>
      <c r="B22" s="189" t="s">
        <v>191</v>
      </c>
      <c r="C22" s="48">
        <v>17.5</v>
      </c>
      <c r="D22" s="48">
        <v>2.2</v>
      </c>
      <c r="E22" s="83">
        <f t="shared" si="0"/>
        <v>15.3</v>
      </c>
      <c r="F22" s="33">
        <v>3265.6</v>
      </c>
      <c r="G22" s="33">
        <f>SUM('о7'!G22+'о7'!H22)</f>
        <v>1127.3999999999999</v>
      </c>
      <c r="H22" s="83">
        <f t="shared" si="1"/>
        <v>2138.2</v>
      </c>
      <c r="I22" s="174">
        <f t="shared" si="2"/>
        <v>0.7155551398372464</v>
      </c>
      <c r="J22" s="175">
        <v>0</v>
      </c>
      <c r="K22" s="176">
        <v>0.5</v>
      </c>
      <c r="L22" s="176">
        <f t="shared" si="3"/>
        <v>0</v>
      </c>
    </row>
    <row r="23" spans="1:12" ht="15.75" customHeight="1">
      <c r="A23" s="100">
        <v>18</v>
      </c>
      <c r="B23" s="189" t="s">
        <v>192</v>
      </c>
      <c r="C23" s="48">
        <v>119.5</v>
      </c>
      <c r="D23" s="48"/>
      <c r="E23" s="83">
        <f t="shared" si="0"/>
        <v>119.5</v>
      </c>
      <c r="F23" s="33">
        <v>2351.9</v>
      </c>
      <c r="G23" s="33">
        <f>SUM('о7'!G23+'о7'!H23)</f>
        <v>410.20000000000005</v>
      </c>
      <c r="H23" s="83">
        <f t="shared" si="1"/>
        <v>1941.7</v>
      </c>
      <c r="I23" s="174">
        <f t="shared" si="2"/>
        <v>6.154400782819179</v>
      </c>
      <c r="J23" s="175">
        <v>0.15</v>
      </c>
      <c r="K23" s="176">
        <v>0.5</v>
      </c>
      <c r="L23" s="176">
        <f t="shared" si="3"/>
        <v>0.075</v>
      </c>
    </row>
    <row r="24" spans="1:12" ht="15" customHeight="1">
      <c r="A24" s="100">
        <v>19</v>
      </c>
      <c r="B24" s="189" t="s">
        <v>193</v>
      </c>
      <c r="C24" s="48">
        <v>692</v>
      </c>
      <c r="D24" s="48"/>
      <c r="E24" s="83">
        <f t="shared" si="0"/>
        <v>692</v>
      </c>
      <c r="F24" s="33">
        <v>7922.1</v>
      </c>
      <c r="G24" s="33">
        <f>SUM('о7'!G24+'о7'!H24)</f>
        <v>1839.9</v>
      </c>
      <c r="H24" s="83">
        <f t="shared" si="1"/>
        <v>6082.200000000001</v>
      </c>
      <c r="I24" s="174">
        <f t="shared" si="2"/>
        <v>11.377462102528689</v>
      </c>
      <c r="J24" s="175">
        <v>0.638</v>
      </c>
      <c r="K24" s="176">
        <v>0.5</v>
      </c>
      <c r="L24" s="176">
        <f t="shared" si="3"/>
        <v>0.319</v>
      </c>
    </row>
    <row r="25" spans="1:12" ht="11.25">
      <c r="A25" s="100">
        <v>20</v>
      </c>
      <c r="B25" s="48"/>
      <c r="C25" s="48"/>
      <c r="D25" s="48"/>
      <c r="E25" s="83">
        <f t="shared" si="0"/>
        <v>0</v>
      </c>
      <c r="F25" s="33"/>
      <c r="G25" s="33">
        <f>SUM('о7'!G25+'о7'!H25)</f>
        <v>0</v>
      </c>
      <c r="H25" s="83">
        <f t="shared" si="1"/>
        <v>0</v>
      </c>
      <c r="I25" s="174" t="e">
        <f t="shared" si="2"/>
        <v>#DIV/0!</v>
      </c>
      <c r="J25" s="175"/>
      <c r="K25" s="176">
        <v>0.5</v>
      </c>
      <c r="L25" s="176">
        <f t="shared" si="3"/>
        <v>0</v>
      </c>
    </row>
    <row r="26" spans="1:12" ht="11.25">
      <c r="A26" s="100">
        <v>21</v>
      </c>
      <c r="B26" s="48"/>
      <c r="C26" s="48"/>
      <c r="D26" s="48"/>
      <c r="E26" s="83">
        <f t="shared" si="0"/>
        <v>0</v>
      </c>
      <c r="F26" s="33"/>
      <c r="G26" s="33">
        <f>SUM('о7'!G26+'о7'!H26)</f>
        <v>0</v>
      </c>
      <c r="H26" s="83">
        <f t="shared" si="1"/>
        <v>0</v>
      </c>
      <c r="I26" s="174" t="e">
        <f t="shared" si="2"/>
        <v>#DIV/0!</v>
      </c>
      <c r="J26" s="175"/>
      <c r="K26" s="176">
        <v>0.5</v>
      </c>
      <c r="L26" s="176">
        <f t="shared" si="3"/>
        <v>0</v>
      </c>
    </row>
    <row r="27" spans="1:12" ht="11.25">
      <c r="A27" s="100">
        <v>22</v>
      </c>
      <c r="B27" s="48"/>
      <c r="C27" s="48"/>
      <c r="D27" s="48"/>
      <c r="E27" s="83">
        <f t="shared" si="0"/>
        <v>0</v>
      </c>
      <c r="F27" s="33"/>
      <c r="G27" s="33">
        <f>SUM('о7'!G27+'о7'!H27)</f>
        <v>0</v>
      </c>
      <c r="H27" s="83">
        <f t="shared" si="1"/>
        <v>0</v>
      </c>
      <c r="I27" s="174" t="e">
        <f t="shared" si="2"/>
        <v>#DIV/0!</v>
      </c>
      <c r="J27" s="175"/>
      <c r="K27" s="176">
        <v>0.5</v>
      </c>
      <c r="L27" s="176">
        <f t="shared" si="3"/>
        <v>0</v>
      </c>
    </row>
    <row r="28" spans="1:12" ht="11.25">
      <c r="A28" s="100">
        <v>23</v>
      </c>
      <c r="B28" s="48"/>
      <c r="C28" s="48"/>
      <c r="D28" s="48"/>
      <c r="E28" s="83">
        <f t="shared" si="0"/>
        <v>0</v>
      </c>
      <c r="F28" s="33"/>
      <c r="G28" s="33">
        <f>SUM('о7'!G28+'о7'!H28)</f>
        <v>0</v>
      </c>
      <c r="H28" s="83">
        <f t="shared" si="1"/>
        <v>0</v>
      </c>
      <c r="I28" s="174" t="e">
        <f t="shared" si="2"/>
        <v>#DIV/0!</v>
      </c>
      <c r="J28" s="175"/>
      <c r="K28" s="176">
        <v>0.5</v>
      </c>
      <c r="L28" s="176">
        <f t="shared" si="3"/>
        <v>0</v>
      </c>
    </row>
    <row r="29" spans="1:12" ht="11.25">
      <c r="A29" s="100">
        <v>24</v>
      </c>
      <c r="B29" s="48"/>
      <c r="C29" s="48"/>
      <c r="D29" s="48"/>
      <c r="E29" s="83">
        <f t="shared" si="0"/>
        <v>0</v>
      </c>
      <c r="F29" s="33"/>
      <c r="G29" s="33">
        <f>SUM('о7'!G29+'о7'!H29)</f>
        <v>0</v>
      </c>
      <c r="H29" s="83">
        <f t="shared" si="1"/>
        <v>0</v>
      </c>
      <c r="I29" s="174" t="e">
        <f t="shared" si="2"/>
        <v>#DIV/0!</v>
      </c>
      <c r="J29" s="175"/>
      <c r="K29" s="176">
        <v>0.5</v>
      </c>
      <c r="L29" s="176">
        <f t="shared" si="3"/>
        <v>0</v>
      </c>
    </row>
    <row r="30" spans="1:12" ht="11.25">
      <c r="A30" s="222" t="s">
        <v>65</v>
      </c>
      <c r="B30" s="223"/>
      <c r="C30" s="30">
        <f aca="true" t="shared" si="4" ref="C30:H30">SUM(C6:C29)</f>
        <v>5685.3</v>
      </c>
      <c r="D30" s="30">
        <f t="shared" si="4"/>
        <v>287</v>
      </c>
      <c r="E30" s="140">
        <f t="shared" si="4"/>
        <v>5398.3</v>
      </c>
      <c r="F30" s="140">
        <f t="shared" si="4"/>
        <v>65685.50000000001</v>
      </c>
      <c r="G30" s="199">
        <f>SUM('о7'!G30+'о7'!H30)</f>
        <v>17402.11</v>
      </c>
      <c r="H30" s="84">
        <f t="shared" si="4"/>
        <v>48283.39</v>
      </c>
      <c r="I30" s="177" t="s">
        <v>8</v>
      </c>
      <c r="J30" s="59" t="s">
        <v>8</v>
      </c>
      <c r="K30" s="128">
        <v>0.5</v>
      </c>
      <c r="L30" s="128" t="s">
        <v>8</v>
      </c>
    </row>
    <row r="31" spans="1:12" ht="11.25">
      <c r="A31" s="129"/>
      <c r="B31" s="23"/>
      <c r="C31" s="23"/>
      <c r="D31" s="23"/>
      <c r="E31" s="23"/>
      <c r="F31" s="23"/>
      <c r="J31" s="137"/>
      <c r="K31" s="131"/>
      <c r="L31" s="131"/>
    </row>
    <row r="32" spans="1:12" ht="11.25">
      <c r="A32" s="129"/>
      <c r="B32" s="23"/>
      <c r="C32" s="23"/>
      <c r="D32" s="23"/>
      <c r="E32" s="23"/>
      <c r="F32" s="23"/>
      <c r="J32" s="123"/>
      <c r="K32" s="131"/>
      <c r="L32" s="131"/>
    </row>
    <row r="35" spans="3:8" ht="11.25">
      <c r="C35" s="218" t="s">
        <v>195</v>
      </c>
      <c r="D35" s="218"/>
      <c r="E35" s="218"/>
      <c r="F35" s="22"/>
      <c r="G35" s="23"/>
      <c r="H35" s="22"/>
    </row>
    <row r="36" spans="3:8" ht="11.25">
      <c r="C36" s="218" t="s">
        <v>196</v>
      </c>
      <c r="D36" s="218"/>
      <c r="E36" s="218"/>
      <c r="F36" s="22"/>
      <c r="G36" s="23"/>
      <c r="H36" s="26" t="s">
        <v>197</v>
      </c>
    </row>
  </sheetData>
  <mergeCells count="8">
    <mergeCell ref="A1:L1"/>
    <mergeCell ref="J3:J4"/>
    <mergeCell ref="K3:K4"/>
    <mergeCell ref="C35:E35"/>
    <mergeCell ref="C36:E36"/>
    <mergeCell ref="A3:A4"/>
    <mergeCell ref="B3:B4"/>
    <mergeCell ref="A30:B30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5" sqref="L25"/>
    </sheetView>
  </sheetViews>
  <sheetFormatPr defaultColWidth="9.00390625" defaultRowHeight="12.75"/>
  <cols>
    <col min="1" max="1" width="3.375" style="116" customWidth="1"/>
    <col min="2" max="2" width="46.375" style="18" customWidth="1"/>
    <col min="3" max="3" width="17.625" style="18" customWidth="1"/>
    <col min="4" max="4" width="22.75390625" style="18" customWidth="1"/>
    <col min="5" max="5" width="16.25390625" style="80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28" t="s">
        <v>109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4" ht="11.25">
      <c r="A2" s="113"/>
      <c r="B2" s="114"/>
      <c r="C2" s="114"/>
      <c r="D2" s="114"/>
    </row>
    <row r="3" spans="1:14" ht="173.25" customHeight="1">
      <c r="A3" s="224" t="s">
        <v>3</v>
      </c>
      <c r="B3" s="225" t="s">
        <v>102</v>
      </c>
      <c r="C3" s="98" t="s">
        <v>110</v>
      </c>
      <c r="D3" s="98" t="s">
        <v>130</v>
      </c>
      <c r="E3" s="28" t="s">
        <v>111</v>
      </c>
      <c r="F3" s="98" t="s">
        <v>112</v>
      </c>
      <c r="G3" s="98" t="s">
        <v>113</v>
      </c>
      <c r="H3" s="36" t="s">
        <v>201</v>
      </c>
      <c r="I3" s="157" t="s">
        <v>131</v>
      </c>
      <c r="J3" s="98" t="s">
        <v>132</v>
      </c>
      <c r="K3" s="5" t="s">
        <v>83</v>
      </c>
      <c r="L3" s="225" t="s">
        <v>4</v>
      </c>
      <c r="M3" s="225" t="s">
        <v>5</v>
      </c>
      <c r="N3" s="29" t="s">
        <v>6</v>
      </c>
    </row>
    <row r="4" spans="1:14" ht="53.25" customHeight="1">
      <c r="A4" s="231"/>
      <c r="B4" s="227"/>
      <c r="C4" s="8" t="s">
        <v>26</v>
      </c>
      <c r="D4" s="96" t="s">
        <v>114</v>
      </c>
      <c r="E4" s="8" t="s">
        <v>156</v>
      </c>
      <c r="F4" s="8" t="s">
        <v>26</v>
      </c>
      <c r="G4" s="8" t="s">
        <v>26</v>
      </c>
      <c r="H4" s="36" t="s">
        <v>7</v>
      </c>
      <c r="I4" s="8" t="s">
        <v>156</v>
      </c>
      <c r="J4" s="158" t="s">
        <v>84</v>
      </c>
      <c r="K4" s="134" t="s">
        <v>85</v>
      </c>
      <c r="L4" s="227"/>
      <c r="M4" s="227"/>
      <c r="N4" s="144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1">
        <v>5</v>
      </c>
      <c r="F5" s="8">
        <v>6</v>
      </c>
      <c r="G5" s="81">
        <v>7</v>
      </c>
      <c r="H5" s="36" t="s">
        <v>56</v>
      </c>
      <c r="I5" s="28" t="s">
        <v>89</v>
      </c>
      <c r="J5" s="81">
        <v>10</v>
      </c>
      <c r="K5" s="81">
        <v>11</v>
      </c>
      <c r="L5" s="8">
        <v>12</v>
      </c>
      <c r="M5" s="8">
        <v>13</v>
      </c>
      <c r="N5" s="118">
        <v>14</v>
      </c>
    </row>
    <row r="6" spans="1:14" ht="18" customHeight="1">
      <c r="A6" s="159">
        <v>1</v>
      </c>
      <c r="B6" s="189" t="s">
        <v>175</v>
      </c>
      <c r="C6" s="151">
        <v>885.6</v>
      </c>
      <c r="D6" s="18">
        <v>20</v>
      </c>
      <c r="E6" s="62">
        <f>SUM(C6)</f>
        <v>885.6</v>
      </c>
      <c r="F6" s="160">
        <v>0</v>
      </c>
      <c r="G6" s="161">
        <v>0</v>
      </c>
      <c r="H6" s="33">
        <f>SUM('о2'!F6)</f>
        <v>1410</v>
      </c>
      <c r="I6" s="33">
        <f>SUM('о2'!G6)</f>
        <v>255.31</v>
      </c>
      <c r="J6" s="162">
        <f aca="true" t="shared" si="0" ref="J6:J24">H6-I6</f>
        <v>1154.69</v>
      </c>
      <c r="K6" s="163">
        <f aca="true" t="shared" si="1" ref="K6:K24">(E6+F6+G6)/J6*100</f>
        <v>76.69590972468801</v>
      </c>
      <c r="L6" s="164">
        <v>0</v>
      </c>
      <c r="M6" s="124">
        <v>1.5</v>
      </c>
      <c r="N6" s="124">
        <f aca="true" t="shared" si="2" ref="N6:N24">L6*M6</f>
        <v>0</v>
      </c>
    </row>
    <row r="7" spans="1:14" ht="12" customHeight="1">
      <c r="A7" s="100">
        <v>2</v>
      </c>
      <c r="B7" s="189" t="s">
        <v>176</v>
      </c>
      <c r="C7" s="83">
        <v>748.2</v>
      </c>
      <c r="D7" s="18">
        <v>25.8</v>
      </c>
      <c r="E7" s="62">
        <f aca="true" t="shared" si="3" ref="E7:E24">SUM(C7)</f>
        <v>748.2</v>
      </c>
      <c r="F7" s="160">
        <v>0</v>
      </c>
      <c r="G7" s="121">
        <v>356.4</v>
      </c>
      <c r="H7" s="33">
        <f>SUM('о2'!F7)</f>
        <v>1558.4</v>
      </c>
      <c r="I7" s="33">
        <f>SUM('о2'!G7)</f>
        <v>544.5</v>
      </c>
      <c r="J7" s="162">
        <f t="shared" si="0"/>
        <v>1013.9000000000001</v>
      </c>
      <c r="K7" s="163">
        <f t="shared" si="1"/>
        <v>108.9456553900779</v>
      </c>
      <c r="L7" s="164">
        <v>0</v>
      </c>
      <c r="M7" s="124">
        <v>1.5</v>
      </c>
      <c r="N7" s="124">
        <f t="shared" si="2"/>
        <v>0</v>
      </c>
    </row>
    <row r="8" spans="1:14" ht="15" customHeight="1">
      <c r="A8" s="100">
        <v>3</v>
      </c>
      <c r="B8" s="189" t="s">
        <v>177</v>
      </c>
      <c r="C8" s="139">
        <v>1392</v>
      </c>
      <c r="D8" s="18">
        <f>C8-E8</f>
        <v>0</v>
      </c>
      <c r="E8" s="62">
        <f t="shared" si="3"/>
        <v>1392</v>
      </c>
      <c r="F8" s="160">
        <v>0</v>
      </c>
      <c r="G8" s="166">
        <v>1521.3</v>
      </c>
      <c r="H8" s="33">
        <f>SUM('о2'!F8)</f>
        <v>9484.8</v>
      </c>
      <c r="I8" s="33">
        <f>SUM('о2'!G8)</f>
        <v>1551.6999999999998</v>
      </c>
      <c r="J8" s="162">
        <f t="shared" si="0"/>
        <v>7933.099999999999</v>
      </c>
      <c r="K8" s="196">
        <f t="shared" si="1"/>
        <v>36.72334900606321</v>
      </c>
      <c r="L8" s="164">
        <v>0.666</v>
      </c>
      <c r="M8" s="124">
        <v>1.5</v>
      </c>
      <c r="N8" s="124">
        <f t="shared" si="2"/>
        <v>0.9990000000000001</v>
      </c>
    </row>
    <row r="9" spans="1:14" ht="15.75" customHeight="1">
      <c r="A9" s="100">
        <v>4</v>
      </c>
      <c r="B9" s="189" t="s">
        <v>178</v>
      </c>
      <c r="C9" s="83">
        <v>967</v>
      </c>
      <c r="D9" s="18">
        <v>28.2</v>
      </c>
      <c r="E9" s="62">
        <f t="shared" si="3"/>
        <v>967</v>
      </c>
      <c r="F9" s="167">
        <v>0</v>
      </c>
      <c r="G9" s="161">
        <v>0</v>
      </c>
      <c r="H9" s="33">
        <f>SUM('о2'!F9)</f>
        <v>1613.1</v>
      </c>
      <c r="I9" s="33">
        <f>SUM('о2'!G9)</f>
        <v>291.8</v>
      </c>
      <c r="J9" s="162">
        <f t="shared" si="0"/>
        <v>1321.3</v>
      </c>
      <c r="K9" s="163">
        <f t="shared" si="1"/>
        <v>73.18549912964505</v>
      </c>
      <c r="L9" s="164">
        <v>0</v>
      </c>
      <c r="M9" s="124">
        <v>1.5</v>
      </c>
      <c r="N9" s="124">
        <f t="shared" si="2"/>
        <v>0</v>
      </c>
    </row>
    <row r="10" spans="1:14" ht="12.75" customHeight="1">
      <c r="A10" s="100">
        <v>5</v>
      </c>
      <c r="B10" s="189" t="s">
        <v>179</v>
      </c>
      <c r="C10" s="83">
        <v>2029.9</v>
      </c>
      <c r="D10" s="18">
        <v>65</v>
      </c>
      <c r="E10" s="62">
        <f t="shared" si="3"/>
        <v>2029.9</v>
      </c>
      <c r="F10" s="160">
        <v>0</v>
      </c>
      <c r="G10" s="161">
        <v>100</v>
      </c>
      <c r="H10" s="33">
        <f>SUM('о2'!F10)</f>
        <v>4119.1</v>
      </c>
      <c r="I10" s="33">
        <f>SUM('о2'!G10)</f>
        <v>802.1999999999999</v>
      </c>
      <c r="J10" s="162">
        <f t="shared" si="0"/>
        <v>3316.9000000000005</v>
      </c>
      <c r="K10" s="163">
        <f t="shared" si="1"/>
        <v>64.21357291446832</v>
      </c>
      <c r="L10" s="164">
        <v>0.116</v>
      </c>
      <c r="M10" s="124">
        <v>1.5</v>
      </c>
      <c r="N10" s="124">
        <f t="shared" si="2"/>
        <v>0.17400000000000002</v>
      </c>
    </row>
    <row r="11" spans="1:14" ht="18" customHeight="1">
      <c r="A11" s="100">
        <v>6</v>
      </c>
      <c r="B11" s="189" t="s">
        <v>180</v>
      </c>
      <c r="C11" s="83">
        <v>928.8</v>
      </c>
      <c r="D11" s="18">
        <v>27.4</v>
      </c>
      <c r="E11" s="62">
        <f t="shared" si="3"/>
        <v>928.8</v>
      </c>
      <c r="F11" s="160">
        <v>0</v>
      </c>
      <c r="G11" s="161">
        <v>0</v>
      </c>
      <c r="H11" s="33">
        <f>SUM('о2'!F11)</f>
        <v>1755.5</v>
      </c>
      <c r="I11" s="33">
        <f>SUM('о2'!G11)</f>
        <v>313.3</v>
      </c>
      <c r="J11" s="162">
        <f t="shared" si="0"/>
        <v>1442.2</v>
      </c>
      <c r="K11" s="163">
        <f t="shared" si="1"/>
        <v>64.40160865344612</v>
      </c>
      <c r="L11" s="164">
        <v>0.112</v>
      </c>
      <c r="M11" s="124">
        <v>1.5</v>
      </c>
      <c r="N11" s="124">
        <f t="shared" si="2"/>
        <v>0.168</v>
      </c>
    </row>
    <row r="12" spans="1:14" ht="14.25" customHeight="1">
      <c r="A12" s="100">
        <v>7</v>
      </c>
      <c r="B12" s="189" t="s">
        <v>181</v>
      </c>
      <c r="C12" s="83">
        <v>1002.7</v>
      </c>
      <c r="D12" s="18">
        <v>27.4</v>
      </c>
      <c r="E12" s="62">
        <f t="shared" si="3"/>
        <v>1002.7</v>
      </c>
      <c r="F12" s="160">
        <v>0</v>
      </c>
      <c r="G12" s="161">
        <v>356.4</v>
      </c>
      <c r="H12" s="33">
        <f>SUM('о2'!F12)</f>
        <v>1935.2</v>
      </c>
      <c r="I12" s="33">
        <f>SUM('о2'!G12)</f>
        <v>605.2</v>
      </c>
      <c r="J12" s="162">
        <f t="shared" si="0"/>
        <v>1330</v>
      </c>
      <c r="K12" s="163">
        <f t="shared" si="1"/>
        <v>102.18796992481202</v>
      </c>
      <c r="L12" s="164">
        <v>0</v>
      </c>
      <c r="M12" s="124">
        <v>1.5</v>
      </c>
      <c r="N12" s="124">
        <f t="shared" si="2"/>
        <v>0</v>
      </c>
    </row>
    <row r="13" spans="1:14" ht="18" customHeight="1">
      <c r="A13" s="100">
        <v>8</v>
      </c>
      <c r="B13" s="189" t="s">
        <v>182</v>
      </c>
      <c r="C13" s="83">
        <v>1164.9</v>
      </c>
      <c r="D13" s="18">
        <v>27.3</v>
      </c>
      <c r="E13" s="62">
        <f t="shared" si="3"/>
        <v>1164.9</v>
      </c>
      <c r="F13" s="160">
        <v>0</v>
      </c>
      <c r="G13" s="161">
        <v>0</v>
      </c>
      <c r="H13" s="33">
        <f>SUM('о2'!F13)</f>
        <v>1807.6</v>
      </c>
      <c r="I13" s="33">
        <f>SUM('о2'!G13)</f>
        <v>321.8</v>
      </c>
      <c r="J13" s="162">
        <f t="shared" si="0"/>
        <v>1485.8</v>
      </c>
      <c r="K13" s="163">
        <f t="shared" si="1"/>
        <v>78.40220756494818</v>
      </c>
      <c r="L13" s="164">
        <v>0</v>
      </c>
      <c r="M13" s="124">
        <v>1.5</v>
      </c>
      <c r="N13" s="124">
        <f t="shared" si="2"/>
        <v>0</v>
      </c>
    </row>
    <row r="14" spans="1:14" ht="16.5" customHeight="1">
      <c r="A14" s="100">
        <v>9</v>
      </c>
      <c r="B14" s="189" t="s">
        <v>183</v>
      </c>
      <c r="C14" s="83">
        <v>1460.35</v>
      </c>
      <c r="D14" s="18">
        <v>65</v>
      </c>
      <c r="E14" s="62">
        <f t="shared" si="3"/>
        <v>1460.35</v>
      </c>
      <c r="F14" s="160">
        <v>0</v>
      </c>
      <c r="G14" s="161">
        <v>654.4</v>
      </c>
      <c r="H14" s="33">
        <f>SUM('о2'!F14)</f>
        <v>3920.4</v>
      </c>
      <c r="I14" s="33">
        <f>SUM('о2'!G14)</f>
        <v>1085.9</v>
      </c>
      <c r="J14" s="162">
        <f t="shared" si="0"/>
        <v>2834.5</v>
      </c>
      <c r="K14" s="163">
        <f t="shared" si="1"/>
        <v>74.60751455283119</v>
      </c>
      <c r="L14" s="164">
        <v>0</v>
      </c>
      <c r="M14" s="124">
        <v>1.5</v>
      </c>
      <c r="N14" s="124">
        <f t="shared" si="2"/>
        <v>0</v>
      </c>
    </row>
    <row r="15" spans="1:14" ht="12" customHeight="1">
      <c r="A15" s="100">
        <v>10</v>
      </c>
      <c r="B15" s="189" t="s">
        <v>184</v>
      </c>
      <c r="C15" s="83">
        <v>1304.2</v>
      </c>
      <c r="D15" s="18">
        <v>64.7</v>
      </c>
      <c r="E15" s="62">
        <f t="shared" si="3"/>
        <v>1304.2</v>
      </c>
      <c r="F15" s="167">
        <v>0</v>
      </c>
      <c r="G15" s="161">
        <v>910.8</v>
      </c>
      <c r="H15" s="33">
        <f>SUM('о2'!F15)</f>
        <v>3334.6</v>
      </c>
      <c r="I15" s="33">
        <f>SUM('о2'!G15)</f>
        <v>1263.7</v>
      </c>
      <c r="J15" s="162">
        <f t="shared" si="0"/>
        <v>2070.8999999999996</v>
      </c>
      <c r="K15" s="163">
        <f t="shared" si="1"/>
        <v>106.95832729731036</v>
      </c>
      <c r="L15" s="164">
        <v>0</v>
      </c>
      <c r="M15" s="124">
        <v>1.5</v>
      </c>
      <c r="N15" s="124">
        <f t="shared" si="2"/>
        <v>0</v>
      </c>
    </row>
    <row r="16" spans="1:14" ht="13.5" customHeight="1">
      <c r="A16" s="100">
        <v>11</v>
      </c>
      <c r="B16" s="189" t="s">
        <v>185</v>
      </c>
      <c r="C16" s="83">
        <v>1967.3</v>
      </c>
      <c r="D16" s="18">
        <v>53</v>
      </c>
      <c r="E16" s="62">
        <f t="shared" si="3"/>
        <v>1967.3</v>
      </c>
      <c r="F16" s="167">
        <v>0</v>
      </c>
      <c r="G16" s="161">
        <v>200</v>
      </c>
      <c r="H16" s="33">
        <f>SUM('о2'!F16)</f>
        <v>4480.8</v>
      </c>
      <c r="I16" s="33">
        <f>SUM('о2'!G16)</f>
        <v>1369.3999999999999</v>
      </c>
      <c r="J16" s="162">
        <f t="shared" si="0"/>
        <v>3111.4000000000005</v>
      </c>
      <c r="K16" s="163">
        <f t="shared" si="1"/>
        <v>69.6567461592852</v>
      </c>
      <c r="L16" s="164">
        <v>0.007</v>
      </c>
      <c r="M16" s="124">
        <v>1.5</v>
      </c>
      <c r="N16" s="124">
        <f t="shared" si="2"/>
        <v>0.0105</v>
      </c>
    </row>
    <row r="17" spans="1:14" ht="13.5" customHeight="1">
      <c r="A17" s="100">
        <v>12</v>
      </c>
      <c r="B17" s="189" t="s">
        <v>186</v>
      </c>
      <c r="C17" s="139">
        <v>871.8</v>
      </c>
      <c r="D17" s="18">
        <v>30.9</v>
      </c>
      <c r="E17" s="62">
        <f t="shared" si="3"/>
        <v>871.8</v>
      </c>
      <c r="F17" s="160">
        <v>0</v>
      </c>
      <c r="G17" s="161">
        <v>0</v>
      </c>
      <c r="H17" s="33">
        <f>SUM('о2'!F17)</f>
        <v>1235.5</v>
      </c>
      <c r="I17" s="33">
        <f>SUM('о2'!G17)</f>
        <v>227.6</v>
      </c>
      <c r="J17" s="162">
        <f t="shared" si="0"/>
        <v>1007.9</v>
      </c>
      <c r="K17" s="163">
        <f t="shared" si="1"/>
        <v>86.49667625756523</v>
      </c>
      <c r="L17" s="164">
        <v>0</v>
      </c>
      <c r="M17" s="124">
        <v>1.5</v>
      </c>
      <c r="N17" s="124">
        <f t="shared" si="2"/>
        <v>0</v>
      </c>
    </row>
    <row r="18" spans="1:14" ht="12" customHeight="1">
      <c r="A18" s="100">
        <v>13</v>
      </c>
      <c r="B18" s="189" t="s">
        <v>187</v>
      </c>
      <c r="C18" s="83">
        <v>1275.6</v>
      </c>
      <c r="D18" s="18">
        <v>67.2</v>
      </c>
      <c r="E18" s="62">
        <f t="shared" si="3"/>
        <v>1275.6</v>
      </c>
      <c r="F18" s="160">
        <v>0</v>
      </c>
      <c r="G18" s="161">
        <v>2100.8</v>
      </c>
      <c r="H18" s="33">
        <f>SUM('о2'!F18)</f>
        <v>4382.4</v>
      </c>
      <c r="I18" s="33">
        <f>SUM('о2'!G18)</f>
        <v>2333</v>
      </c>
      <c r="J18" s="162">
        <f t="shared" si="0"/>
        <v>2049.3999999999996</v>
      </c>
      <c r="K18" s="163">
        <f t="shared" si="1"/>
        <v>164.75065872938424</v>
      </c>
      <c r="L18" s="164">
        <v>0</v>
      </c>
      <c r="M18" s="124">
        <v>1.5</v>
      </c>
      <c r="N18" s="124">
        <f t="shared" si="2"/>
        <v>0</v>
      </c>
    </row>
    <row r="19" spans="1:14" ht="14.25" customHeight="1">
      <c r="A19" s="100">
        <v>14</v>
      </c>
      <c r="B19" s="189" t="s">
        <v>188</v>
      </c>
      <c r="C19" s="83">
        <v>1455.5</v>
      </c>
      <c r="D19" s="18">
        <v>53.6</v>
      </c>
      <c r="E19" s="62">
        <f t="shared" si="3"/>
        <v>1455.5</v>
      </c>
      <c r="F19" s="167">
        <v>0</v>
      </c>
      <c r="G19" s="62">
        <v>912.8</v>
      </c>
      <c r="H19" s="33">
        <f>SUM('о2'!F19)</f>
        <v>3709.3</v>
      </c>
      <c r="I19" s="33">
        <f>SUM('о2'!G19)</f>
        <v>1347.9</v>
      </c>
      <c r="J19" s="162">
        <f t="shared" si="0"/>
        <v>2361.4</v>
      </c>
      <c r="K19" s="163">
        <f t="shared" si="1"/>
        <v>100.29219954264418</v>
      </c>
      <c r="L19" s="164">
        <v>0</v>
      </c>
      <c r="M19" s="124">
        <v>1.5</v>
      </c>
      <c r="N19" s="124">
        <f t="shared" si="2"/>
        <v>0</v>
      </c>
    </row>
    <row r="20" spans="1:14" ht="15" customHeight="1">
      <c r="A20" s="100">
        <v>15</v>
      </c>
      <c r="B20" s="189" t="s">
        <v>189</v>
      </c>
      <c r="C20" s="139">
        <v>936.6</v>
      </c>
      <c r="D20" s="18">
        <v>27.4</v>
      </c>
      <c r="E20" s="62">
        <f t="shared" si="3"/>
        <v>936.6</v>
      </c>
      <c r="F20" s="168">
        <v>0</v>
      </c>
      <c r="G20" s="169">
        <v>200</v>
      </c>
      <c r="H20" s="33">
        <f>SUM('о2'!F20)</f>
        <v>2077.3</v>
      </c>
      <c r="I20" s="33">
        <f>SUM('о2'!G20)</f>
        <v>530.1</v>
      </c>
      <c r="J20" s="162">
        <f t="shared" si="0"/>
        <v>1547.2000000000003</v>
      </c>
      <c r="K20" s="163">
        <f t="shared" si="1"/>
        <v>73.46173733195448</v>
      </c>
      <c r="L20" s="164">
        <v>0.081</v>
      </c>
      <c r="M20" s="124">
        <v>1.5</v>
      </c>
      <c r="N20" s="124">
        <f t="shared" si="2"/>
        <v>0.1215</v>
      </c>
    </row>
    <row r="21" spans="1:14" ht="15" customHeight="1">
      <c r="A21" s="100">
        <v>16</v>
      </c>
      <c r="B21" s="189" t="s">
        <v>190</v>
      </c>
      <c r="C21" s="83">
        <v>2241.4</v>
      </c>
      <c r="D21" s="18">
        <v>64.5</v>
      </c>
      <c r="E21" s="62">
        <f t="shared" si="3"/>
        <v>2241.4</v>
      </c>
      <c r="F21" s="167">
        <v>0</v>
      </c>
      <c r="G21" s="169">
        <v>456.4</v>
      </c>
      <c r="H21" s="33">
        <f>SUM('о2'!F21)</f>
        <v>5321.9</v>
      </c>
      <c r="I21" s="33">
        <f>SUM('о2'!G21)</f>
        <v>1181.2</v>
      </c>
      <c r="J21" s="162">
        <f t="shared" si="0"/>
        <v>4140.7</v>
      </c>
      <c r="K21" s="163">
        <f t="shared" si="1"/>
        <v>65.15323496027243</v>
      </c>
      <c r="L21" s="164">
        <v>0.097</v>
      </c>
      <c r="M21" s="124">
        <v>1.5</v>
      </c>
      <c r="N21" s="124">
        <f t="shared" si="2"/>
        <v>0.14550000000000002</v>
      </c>
    </row>
    <row r="22" spans="1:14" ht="13.5" customHeight="1">
      <c r="A22" s="100">
        <v>17</v>
      </c>
      <c r="B22" s="189" t="s">
        <v>191</v>
      </c>
      <c r="C22" s="83">
        <v>1439.2</v>
      </c>
      <c r="D22" s="18">
        <v>64.4</v>
      </c>
      <c r="E22" s="62">
        <f t="shared" si="3"/>
        <v>1439.2</v>
      </c>
      <c r="F22" s="167">
        <v>0</v>
      </c>
      <c r="G22" s="121">
        <v>799</v>
      </c>
      <c r="H22" s="33">
        <f>SUM('о2'!F22)</f>
        <v>3265.6</v>
      </c>
      <c r="I22" s="33">
        <f>SUM('о2'!G22)</f>
        <v>1127.3999999999999</v>
      </c>
      <c r="J22" s="162">
        <f t="shared" si="0"/>
        <v>2138.2</v>
      </c>
      <c r="K22" s="163">
        <f t="shared" si="1"/>
        <v>104.6768309793284</v>
      </c>
      <c r="L22" s="164">
        <v>0</v>
      </c>
      <c r="M22" s="124">
        <v>1.5</v>
      </c>
      <c r="N22" s="124">
        <f t="shared" si="2"/>
        <v>0</v>
      </c>
    </row>
    <row r="23" spans="1:14" ht="14.25" customHeight="1">
      <c r="A23" s="100">
        <v>18</v>
      </c>
      <c r="B23" s="189" t="s">
        <v>192</v>
      </c>
      <c r="C23" s="83">
        <v>1058.9</v>
      </c>
      <c r="D23" s="18">
        <v>29.6</v>
      </c>
      <c r="E23" s="62">
        <f t="shared" si="3"/>
        <v>1058.9</v>
      </c>
      <c r="F23" s="160">
        <v>0</v>
      </c>
      <c r="G23" s="161">
        <v>0</v>
      </c>
      <c r="H23" s="33">
        <f>SUM('о2'!F23)</f>
        <v>2351.9</v>
      </c>
      <c r="I23" s="33">
        <f>SUM('о2'!G23)</f>
        <v>410.20000000000005</v>
      </c>
      <c r="J23" s="162">
        <f t="shared" si="0"/>
        <v>1941.7</v>
      </c>
      <c r="K23" s="163">
        <f t="shared" si="1"/>
        <v>54.53468609980945</v>
      </c>
      <c r="L23" s="164">
        <v>0.309</v>
      </c>
      <c r="M23" s="124">
        <v>1.5</v>
      </c>
      <c r="N23" s="124">
        <f t="shared" si="2"/>
        <v>0.4635</v>
      </c>
    </row>
    <row r="24" spans="1:14" ht="12" customHeight="1">
      <c r="A24" s="100">
        <v>19</v>
      </c>
      <c r="B24" s="189" t="s">
        <v>193</v>
      </c>
      <c r="C24" s="83">
        <v>1573.6</v>
      </c>
      <c r="D24" s="18">
        <v>61</v>
      </c>
      <c r="E24" s="62">
        <f t="shared" si="3"/>
        <v>1573.6</v>
      </c>
      <c r="F24" s="167">
        <v>0</v>
      </c>
      <c r="G24" s="161">
        <v>1838.6</v>
      </c>
      <c r="H24" s="33">
        <f>SUM('о2'!F24)</f>
        <v>7922.1</v>
      </c>
      <c r="I24" s="33">
        <f>SUM('о2'!G24)</f>
        <v>1839.9</v>
      </c>
      <c r="J24" s="162">
        <f t="shared" si="0"/>
        <v>6082.200000000001</v>
      </c>
      <c r="K24" s="163">
        <f t="shared" si="1"/>
        <v>56.10141067376935</v>
      </c>
      <c r="L24" s="164">
        <v>0.278</v>
      </c>
      <c r="M24" s="124">
        <v>1.5</v>
      </c>
      <c r="N24" s="124">
        <f t="shared" si="2"/>
        <v>0.41700000000000004</v>
      </c>
    </row>
    <row r="25" spans="1:14" ht="11.25">
      <c r="A25" s="100">
        <v>20</v>
      </c>
      <c r="B25" s="48"/>
      <c r="C25" s="83"/>
      <c r="E25" s="55"/>
      <c r="F25" s="167"/>
      <c r="G25" s="161"/>
      <c r="H25" s="33"/>
      <c r="I25" s="33"/>
      <c r="J25" s="162"/>
      <c r="K25" s="163"/>
      <c r="L25" s="164"/>
      <c r="M25" s="124"/>
      <c r="N25" s="124"/>
    </row>
    <row r="26" spans="1:14" ht="11.25">
      <c r="A26" s="100">
        <v>21</v>
      </c>
      <c r="B26" s="48"/>
      <c r="C26" s="83"/>
      <c r="E26" s="62"/>
      <c r="F26" s="167"/>
      <c r="G26" s="161"/>
      <c r="H26" s="33"/>
      <c r="I26" s="33"/>
      <c r="J26" s="162"/>
      <c r="K26" s="163"/>
      <c r="L26" s="164"/>
      <c r="M26" s="124"/>
      <c r="N26" s="124"/>
    </row>
    <row r="27" spans="1:14" ht="11.25">
      <c r="A27" s="100">
        <v>22</v>
      </c>
      <c r="B27" s="48"/>
      <c r="C27" s="83"/>
      <c r="E27" s="62"/>
      <c r="F27" s="160"/>
      <c r="G27" s="161"/>
      <c r="H27" s="33"/>
      <c r="I27" s="33"/>
      <c r="J27" s="162"/>
      <c r="K27" s="163"/>
      <c r="L27" s="164"/>
      <c r="M27" s="124"/>
      <c r="N27" s="124"/>
    </row>
    <row r="28" spans="1:14" ht="11.25">
      <c r="A28" s="100">
        <v>23</v>
      </c>
      <c r="B28" s="48"/>
      <c r="C28" s="139"/>
      <c r="E28" s="166"/>
      <c r="F28" s="160"/>
      <c r="G28" s="169"/>
      <c r="H28" s="33"/>
      <c r="I28" s="33"/>
      <c r="J28" s="162"/>
      <c r="K28" s="163"/>
      <c r="L28" s="164"/>
      <c r="M28" s="124"/>
      <c r="N28" s="124"/>
    </row>
    <row r="29" spans="1:14" ht="11.25">
      <c r="A29" s="100">
        <v>24</v>
      </c>
      <c r="B29" s="48"/>
      <c r="C29" s="139"/>
      <c r="E29" s="165"/>
      <c r="F29" s="160"/>
      <c r="G29" s="169"/>
      <c r="H29" s="33"/>
      <c r="I29" s="33"/>
      <c r="J29" s="162"/>
      <c r="K29" s="163"/>
      <c r="L29" s="164"/>
      <c r="M29" s="124"/>
      <c r="N29" s="124"/>
    </row>
    <row r="30" spans="1:14" ht="11.25" customHeight="1">
      <c r="A30" s="222" t="s">
        <v>78</v>
      </c>
      <c r="B30" s="223"/>
      <c r="C30" s="30">
        <f aca="true" t="shared" si="4" ref="C30:J30">SUM(C6:C29)</f>
        <v>24703.55</v>
      </c>
      <c r="D30" s="30">
        <f t="shared" si="4"/>
        <v>802.4</v>
      </c>
      <c r="E30" s="170">
        <f t="shared" si="4"/>
        <v>24703.55</v>
      </c>
      <c r="F30" s="170">
        <f t="shared" si="4"/>
        <v>0</v>
      </c>
      <c r="G30" s="171">
        <f t="shared" si="4"/>
        <v>10406.9</v>
      </c>
      <c r="H30" s="171">
        <f t="shared" si="4"/>
        <v>65685.50000000001</v>
      </c>
      <c r="I30" s="171">
        <f t="shared" si="4"/>
        <v>17402.110000000004</v>
      </c>
      <c r="J30" s="171">
        <f t="shared" si="4"/>
        <v>48283.39</v>
      </c>
      <c r="K30" s="141" t="s">
        <v>8</v>
      </c>
      <c r="L30" s="126" t="s">
        <v>8</v>
      </c>
      <c r="M30" s="127">
        <v>1.5</v>
      </c>
      <c r="N30" s="128" t="s">
        <v>8</v>
      </c>
    </row>
    <row r="31" spans="1:14" ht="11.25">
      <c r="A31" s="129"/>
      <c r="B31" s="23"/>
      <c r="C31" s="23"/>
      <c r="D31" s="23"/>
      <c r="L31" s="123"/>
      <c r="M31" s="131"/>
      <c r="N31" s="131"/>
    </row>
    <row r="32" spans="1:14" ht="11.25">
      <c r="A32" s="129"/>
      <c r="B32" s="23"/>
      <c r="C32" s="23"/>
      <c r="D32" s="23"/>
      <c r="L32" s="123"/>
      <c r="M32" s="131"/>
      <c r="N32" s="131"/>
    </row>
    <row r="33" spans="1:14" ht="11.25">
      <c r="A33" s="129"/>
      <c r="B33" s="23"/>
      <c r="C33" s="23"/>
      <c r="D33" s="23"/>
      <c r="H33" s="218" t="s">
        <v>195</v>
      </c>
      <c r="I33" s="218"/>
      <c r="J33" s="218"/>
      <c r="K33" s="22"/>
      <c r="L33" s="23"/>
      <c r="M33" s="22"/>
      <c r="N33" s="131"/>
    </row>
    <row r="34" spans="1:14" ht="11.25">
      <c r="A34" s="129"/>
      <c r="B34" s="23"/>
      <c r="C34" s="23"/>
      <c r="D34" s="23"/>
      <c r="H34" s="218" t="s">
        <v>196</v>
      </c>
      <c r="I34" s="218"/>
      <c r="J34" s="218"/>
      <c r="K34" s="22"/>
      <c r="L34" s="23"/>
      <c r="M34" s="26" t="s">
        <v>197</v>
      </c>
      <c r="N34" s="131"/>
    </row>
    <row r="35" spans="1:14" ht="11.25">
      <c r="A35" s="129"/>
      <c r="B35" s="23"/>
      <c r="C35" s="23"/>
      <c r="D35" s="23"/>
      <c r="L35" s="123"/>
      <c r="M35" s="131"/>
      <c r="N35" s="131"/>
    </row>
    <row r="36" spans="1:14" ht="11.25">
      <c r="A36" s="129"/>
      <c r="B36" s="23"/>
      <c r="C36" s="23"/>
      <c r="D36" s="23"/>
      <c r="L36" s="123"/>
      <c r="M36" s="131"/>
      <c r="N36" s="131"/>
    </row>
    <row r="37" spans="1:14" ht="11.25">
      <c r="A37" s="123"/>
      <c r="B37" s="131"/>
      <c r="C37" s="131"/>
      <c r="D37" s="131"/>
      <c r="L37" s="123"/>
      <c r="M37" s="131"/>
      <c r="N37" s="131"/>
    </row>
    <row r="38" spans="1:14" ht="11.25">
      <c r="A38" s="123"/>
      <c r="B38" s="131"/>
      <c r="C38" s="131"/>
      <c r="D38" s="131"/>
      <c r="L38" s="123"/>
      <c r="M38" s="131"/>
      <c r="N38" s="131"/>
    </row>
    <row r="39" spans="1:14" ht="11.25">
      <c r="A39" s="123"/>
      <c r="B39" s="131"/>
      <c r="C39" s="131"/>
      <c r="D39" s="131"/>
      <c r="L39" s="123"/>
      <c r="M39" s="131"/>
      <c r="N39" s="131"/>
    </row>
    <row r="40" spans="1:14" ht="11.25">
      <c r="A40" s="123"/>
      <c r="B40" s="131"/>
      <c r="C40" s="131"/>
      <c r="D40" s="131"/>
      <c r="L40" s="123"/>
      <c r="M40" s="131"/>
      <c r="N40" s="131"/>
    </row>
    <row r="41" spans="1:14" ht="11.25">
      <c r="A41" s="123"/>
      <c r="B41" s="131"/>
      <c r="C41" s="131"/>
      <c r="D41" s="131"/>
      <c r="L41" s="123"/>
      <c r="M41" s="131"/>
      <c r="N41" s="131"/>
    </row>
    <row r="42" spans="12:14" ht="11.25">
      <c r="L42" s="123"/>
      <c r="M42" s="131"/>
      <c r="N42" s="131"/>
    </row>
  </sheetData>
  <mergeCells count="8">
    <mergeCell ref="H33:J33"/>
    <mergeCell ref="H34:J34"/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3.375" style="116" customWidth="1"/>
    <col min="2" max="2" width="39.00390625" style="18" customWidth="1"/>
    <col min="3" max="3" width="22.625" style="80" customWidth="1"/>
    <col min="4" max="4" width="20.375" style="80" customWidth="1"/>
    <col min="5" max="5" width="23.625" style="80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28" t="s">
        <v>82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2" ht="11.25">
      <c r="A2" s="113"/>
      <c r="B2" s="114"/>
    </row>
    <row r="3" spans="1:10" ht="143.25" customHeight="1">
      <c r="A3" s="224" t="s">
        <v>3</v>
      </c>
      <c r="B3" s="222" t="s">
        <v>102</v>
      </c>
      <c r="C3" s="98" t="s">
        <v>115</v>
      </c>
      <c r="D3" s="36" t="s">
        <v>202</v>
      </c>
      <c r="E3" s="36" t="s">
        <v>208</v>
      </c>
      <c r="F3" s="28" t="s">
        <v>133</v>
      </c>
      <c r="G3" s="28" t="s">
        <v>24</v>
      </c>
      <c r="H3" s="225" t="s">
        <v>80</v>
      </c>
      <c r="I3" s="225" t="s">
        <v>19</v>
      </c>
      <c r="J3" s="29" t="s">
        <v>6</v>
      </c>
    </row>
    <row r="4" spans="1:10" ht="49.5" customHeight="1">
      <c r="A4" s="224"/>
      <c r="B4" s="222"/>
      <c r="C4" s="8" t="s">
        <v>75</v>
      </c>
      <c r="D4" s="8" t="s">
        <v>26</v>
      </c>
      <c r="E4" s="8" t="s">
        <v>34</v>
      </c>
      <c r="F4" s="150" t="s">
        <v>40</v>
      </c>
      <c r="G4" s="143" t="s">
        <v>38</v>
      </c>
      <c r="H4" s="227"/>
      <c r="I4" s="227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1">
        <v>7</v>
      </c>
      <c r="H5" s="8">
        <v>8</v>
      </c>
      <c r="I5" s="8">
        <v>9</v>
      </c>
      <c r="J5" s="118">
        <v>10</v>
      </c>
    </row>
    <row r="6" spans="1:10" ht="12.75">
      <c r="A6" s="100">
        <v>1</v>
      </c>
      <c r="B6" s="189" t="s">
        <v>175</v>
      </c>
      <c r="C6" s="151">
        <v>0</v>
      </c>
      <c r="D6" s="33">
        <f>SUM('о3'!H6)</f>
        <v>1410</v>
      </c>
      <c r="E6" s="33">
        <f>SUM('о2'!G6)</f>
        <v>255.31</v>
      </c>
      <c r="F6" s="83">
        <f aca="true" t="shared" si="0" ref="F6:F29">D6-E6</f>
        <v>1154.69</v>
      </c>
      <c r="G6" s="152">
        <f aca="true" t="shared" si="1" ref="G6:G26">C6/F6</f>
        <v>0</v>
      </c>
      <c r="H6" s="153">
        <v>1</v>
      </c>
      <c r="I6" s="154">
        <v>1.2</v>
      </c>
      <c r="J6" s="138">
        <f aca="true" t="shared" si="2" ref="J6:J29">H6*I6</f>
        <v>1.2</v>
      </c>
    </row>
    <row r="7" spans="1:10" ht="11.25" customHeight="1">
      <c r="A7" s="100">
        <v>2</v>
      </c>
      <c r="B7" s="189" t="s">
        <v>176</v>
      </c>
      <c r="C7" s="83">
        <v>0</v>
      </c>
      <c r="D7" s="33">
        <f>SUM('о3'!H7)</f>
        <v>1558.4</v>
      </c>
      <c r="E7" s="33">
        <f>SUM('о2'!G7)</f>
        <v>544.5</v>
      </c>
      <c r="F7" s="83">
        <f t="shared" si="0"/>
        <v>1013.9000000000001</v>
      </c>
      <c r="G7" s="152">
        <f t="shared" si="1"/>
        <v>0</v>
      </c>
      <c r="H7" s="153">
        <v>1</v>
      </c>
      <c r="I7" s="154">
        <v>1.2</v>
      </c>
      <c r="J7" s="138">
        <f t="shared" si="2"/>
        <v>1.2</v>
      </c>
    </row>
    <row r="8" spans="1:10" ht="12" customHeight="1">
      <c r="A8" s="100">
        <v>3</v>
      </c>
      <c r="B8" s="189" t="s">
        <v>177</v>
      </c>
      <c r="C8" s="139">
        <v>0</v>
      </c>
      <c r="D8" s="33">
        <f>SUM('о3'!H8)</f>
        <v>9484.8</v>
      </c>
      <c r="E8" s="33">
        <f>SUM('о2'!G8)</f>
        <v>1551.6999999999998</v>
      </c>
      <c r="F8" s="83">
        <f t="shared" si="0"/>
        <v>7933.099999999999</v>
      </c>
      <c r="G8" s="152">
        <f t="shared" si="1"/>
        <v>0</v>
      </c>
      <c r="H8" s="153">
        <v>1</v>
      </c>
      <c r="I8" s="154">
        <v>1.2</v>
      </c>
      <c r="J8" s="138">
        <f t="shared" si="2"/>
        <v>1.2</v>
      </c>
    </row>
    <row r="9" spans="1:10" ht="12.75">
      <c r="A9" s="100">
        <v>4</v>
      </c>
      <c r="B9" s="189" t="s">
        <v>178</v>
      </c>
      <c r="C9" s="83">
        <v>0</v>
      </c>
      <c r="D9" s="33">
        <f>SUM('о3'!H9)</f>
        <v>1613.1</v>
      </c>
      <c r="E9" s="33">
        <f>SUM('о2'!G9)</f>
        <v>291.8</v>
      </c>
      <c r="F9" s="83">
        <f t="shared" si="0"/>
        <v>1321.3</v>
      </c>
      <c r="G9" s="152">
        <f t="shared" si="1"/>
        <v>0</v>
      </c>
      <c r="H9" s="153">
        <v>1</v>
      </c>
      <c r="I9" s="154">
        <v>1.2</v>
      </c>
      <c r="J9" s="138">
        <f t="shared" si="2"/>
        <v>1.2</v>
      </c>
    </row>
    <row r="10" spans="1:10" ht="12.75">
      <c r="A10" s="100">
        <v>5</v>
      </c>
      <c r="B10" s="189" t="s">
        <v>179</v>
      </c>
      <c r="C10" s="83">
        <v>0</v>
      </c>
      <c r="D10" s="33">
        <f>SUM('о3'!H10)</f>
        <v>4119.1</v>
      </c>
      <c r="E10" s="33">
        <f>SUM('о2'!G10)</f>
        <v>802.1999999999999</v>
      </c>
      <c r="F10" s="83">
        <f t="shared" si="0"/>
        <v>3316.9000000000005</v>
      </c>
      <c r="G10" s="152">
        <f t="shared" si="1"/>
        <v>0</v>
      </c>
      <c r="H10" s="153">
        <v>1</v>
      </c>
      <c r="I10" s="154">
        <v>1.2</v>
      </c>
      <c r="J10" s="138">
        <f t="shared" si="2"/>
        <v>1.2</v>
      </c>
    </row>
    <row r="11" spans="1:10" ht="12.75">
      <c r="A11" s="100">
        <v>6</v>
      </c>
      <c r="B11" s="189" t="s">
        <v>180</v>
      </c>
      <c r="C11" s="83">
        <v>0</v>
      </c>
      <c r="D11" s="33">
        <f>SUM('о3'!H11)</f>
        <v>1755.5</v>
      </c>
      <c r="E11" s="33">
        <f>SUM('о2'!G11)</f>
        <v>313.3</v>
      </c>
      <c r="F11" s="83">
        <f t="shared" si="0"/>
        <v>1442.2</v>
      </c>
      <c r="G11" s="152">
        <f t="shared" si="1"/>
        <v>0</v>
      </c>
      <c r="H11" s="153">
        <v>1</v>
      </c>
      <c r="I11" s="154">
        <v>1.2</v>
      </c>
      <c r="J11" s="138">
        <f t="shared" si="2"/>
        <v>1.2</v>
      </c>
    </row>
    <row r="12" spans="1:10" ht="12.75">
      <c r="A12" s="100">
        <v>7</v>
      </c>
      <c r="B12" s="189" t="s">
        <v>181</v>
      </c>
      <c r="C12" s="83">
        <v>0</v>
      </c>
      <c r="D12" s="33">
        <f>SUM('о3'!H12)</f>
        <v>1935.2</v>
      </c>
      <c r="E12" s="33">
        <f>SUM('о2'!G12)</f>
        <v>605.2</v>
      </c>
      <c r="F12" s="83">
        <f t="shared" si="0"/>
        <v>1330</v>
      </c>
      <c r="G12" s="152">
        <f t="shared" si="1"/>
        <v>0</v>
      </c>
      <c r="H12" s="153">
        <v>1</v>
      </c>
      <c r="I12" s="154">
        <v>1.2</v>
      </c>
      <c r="J12" s="138">
        <f t="shared" si="2"/>
        <v>1.2</v>
      </c>
    </row>
    <row r="13" spans="1:10" ht="12.75">
      <c r="A13" s="100">
        <v>8</v>
      </c>
      <c r="B13" s="189" t="s">
        <v>182</v>
      </c>
      <c r="C13" s="83">
        <v>0</v>
      </c>
      <c r="D13" s="33">
        <f>SUM('о3'!H13)</f>
        <v>1807.6</v>
      </c>
      <c r="E13" s="33">
        <f>SUM('о2'!G13)</f>
        <v>321.8</v>
      </c>
      <c r="F13" s="83">
        <f t="shared" si="0"/>
        <v>1485.8</v>
      </c>
      <c r="G13" s="152">
        <f t="shared" si="1"/>
        <v>0</v>
      </c>
      <c r="H13" s="153">
        <v>1</v>
      </c>
      <c r="I13" s="154">
        <v>1.2</v>
      </c>
      <c r="J13" s="138">
        <f t="shared" si="2"/>
        <v>1.2</v>
      </c>
    </row>
    <row r="14" spans="1:10" ht="12.75">
      <c r="A14" s="100">
        <v>9</v>
      </c>
      <c r="B14" s="189" t="s">
        <v>183</v>
      </c>
      <c r="C14" s="83">
        <v>0</v>
      </c>
      <c r="D14" s="33">
        <f>SUM('о3'!H14)</f>
        <v>3920.4</v>
      </c>
      <c r="E14" s="33">
        <f>SUM('о2'!G14)</f>
        <v>1085.9</v>
      </c>
      <c r="F14" s="83">
        <f t="shared" si="0"/>
        <v>2834.5</v>
      </c>
      <c r="G14" s="152">
        <f t="shared" si="1"/>
        <v>0</v>
      </c>
      <c r="H14" s="153">
        <v>1</v>
      </c>
      <c r="I14" s="154">
        <v>1.2</v>
      </c>
      <c r="J14" s="138">
        <f t="shared" si="2"/>
        <v>1.2</v>
      </c>
    </row>
    <row r="15" spans="1:10" ht="12.75" customHeight="1">
      <c r="A15" s="100">
        <v>10</v>
      </c>
      <c r="B15" s="189" t="s">
        <v>184</v>
      </c>
      <c r="C15" s="83">
        <v>0</v>
      </c>
      <c r="D15" s="33">
        <f>SUM('о3'!H15)</f>
        <v>3334.6</v>
      </c>
      <c r="E15" s="33">
        <f>SUM('о2'!G15)</f>
        <v>1263.7</v>
      </c>
      <c r="F15" s="83">
        <f t="shared" si="0"/>
        <v>2070.8999999999996</v>
      </c>
      <c r="G15" s="152">
        <f t="shared" si="1"/>
        <v>0</v>
      </c>
      <c r="H15" s="153">
        <v>1</v>
      </c>
      <c r="I15" s="154">
        <v>1.2</v>
      </c>
      <c r="J15" s="138">
        <f t="shared" si="2"/>
        <v>1.2</v>
      </c>
    </row>
    <row r="16" spans="1:10" ht="12.75">
      <c r="A16" s="100">
        <v>11</v>
      </c>
      <c r="B16" s="189" t="s">
        <v>185</v>
      </c>
      <c r="C16" s="83">
        <v>0</v>
      </c>
      <c r="D16" s="33">
        <f>SUM('о3'!H16)</f>
        <v>4480.8</v>
      </c>
      <c r="E16" s="33">
        <f>SUM('о2'!G16)</f>
        <v>1369.3999999999999</v>
      </c>
      <c r="F16" s="83">
        <f t="shared" si="0"/>
        <v>3111.4000000000005</v>
      </c>
      <c r="G16" s="152">
        <f t="shared" si="1"/>
        <v>0</v>
      </c>
      <c r="H16" s="153">
        <v>1</v>
      </c>
      <c r="I16" s="154">
        <v>1.2</v>
      </c>
      <c r="J16" s="138">
        <f t="shared" si="2"/>
        <v>1.2</v>
      </c>
    </row>
    <row r="17" spans="1:10" ht="13.5" customHeight="1">
      <c r="A17" s="100">
        <v>12</v>
      </c>
      <c r="B17" s="189" t="s">
        <v>186</v>
      </c>
      <c r="C17" s="139">
        <v>0</v>
      </c>
      <c r="D17" s="33">
        <f>SUM('о3'!H17)</f>
        <v>1235.5</v>
      </c>
      <c r="E17" s="33">
        <f>SUM('о2'!G17)</f>
        <v>227.6</v>
      </c>
      <c r="F17" s="83">
        <f t="shared" si="0"/>
        <v>1007.9</v>
      </c>
      <c r="G17" s="152">
        <f t="shared" si="1"/>
        <v>0</v>
      </c>
      <c r="H17" s="153">
        <v>1</v>
      </c>
      <c r="I17" s="154">
        <v>1.2</v>
      </c>
      <c r="J17" s="138">
        <f t="shared" si="2"/>
        <v>1.2</v>
      </c>
    </row>
    <row r="18" spans="1:10" ht="12.75">
      <c r="A18" s="100">
        <v>13</v>
      </c>
      <c r="B18" s="189" t="s">
        <v>187</v>
      </c>
      <c r="C18" s="83">
        <v>0</v>
      </c>
      <c r="D18" s="33">
        <f>SUM('о3'!H18)</f>
        <v>4382.4</v>
      </c>
      <c r="E18" s="33">
        <f>SUM('о2'!G18)</f>
        <v>2333</v>
      </c>
      <c r="F18" s="83">
        <f t="shared" si="0"/>
        <v>2049.3999999999996</v>
      </c>
      <c r="G18" s="152">
        <f t="shared" si="1"/>
        <v>0</v>
      </c>
      <c r="H18" s="153">
        <v>1</v>
      </c>
      <c r="I18" s="154">
        <v>1.2</v>
      </c>
      <c r="J18" s="138">
        <f t="shared" si="2"/>
        <v>1.2</v>
      </c>
    </row>
    <row r="19" spans="1:10" ht="12.75">
      <c r="A19" s="100">
        <v>14</v>
      </c>
      <c r="B19" s="189" t="s">
        <v>188</v>
      </c>
      <c r="C19" s="83">
        <v>0</v>
      </c>
      <c r="D19" s="33">
        <f>SUM('о3'!H19)</f>
        <v>3709.3</v>
      </c>
      <c r="E19" s="33">
        <f>SUM('о2'!G19)</f>
        <v>1347.9</v>
      </c>
      <c r="F19" s="83">
        <f t="shared" si="0"/>
        <v>2361.4</v>
      </c>
      <c r="G19" s="152">
        <f t="shared" si="1"/>
        <v>0</v>
      </c>
      <c r="H19" s="153">
        <v>1</v>
      </c>
      <c r="I19" s="154">
        <v>1.2</v>
      </c>
      <c r="J19" s="138">
        <f t="shared" si="2"/>
        <v>1.2</v>
      </c>
    </row>
    <row r="20" spans="1:10" ht="16.5" customHeight="1">
      <c r="A20" s="100">
        <v>15</v>
      </c>
      <c r="B20" s="189" t="s">
        <v>189</v>
      </c>
      <c r="C20" s="139">
        <v>0</v>
      </c>
      <c r="D20" s="33">
        <f>SUM('о3'!H20)</f>
        <v>2077.3</v>
      </c>
      <c r="E20" s="33">
        <f>SUM('о2'!G20)</f>
        <v>530.1</v>
      </c>
      <c r="F20" s="83">
        <f t="shared" si="0"/>
        <v>1547.2000000000003</v>
      </c>
      <c r="G20" s="152">
        <f t="shared" si="1"/>
        <v>0</v>
      </c>
      <c r="H20" s="153">
        <v>1</v>
      </c>
      <c r="I20" s="154">
        <v>1.2</v>
      </c>
      <c r="J20" s="138">
        <f t="shared" si="2"/>
        <v>1.2</v>
      </c>
    </row>
    <row r="21" spans="1:10" ht="12.75">
      <c r="A21" s="100">
        <v>16</v>
      </c>
      <c r="B21" s="189" t="s">
        <v>190</v>
      </c>
      <c r="C21" s="83">
        <v>0</v>
      </c>
      <c r="D21" s="33">
        <f>SUM('о3'!H21)</f>
        <v>5321.9</v>
      </c>
      <c r="E21" s="33">
        <f>SUM('о2'!G21)</f>
        <v>1181.2</v>
      </c>
      <c r="F21" s="83">
        <f t="shared" si="0"/>
        <v>4140.7</v>
      </c>
      <c r="G21" s="152">
        <f t="shared" si="1"/>
        <v>0</v>
      </c>
      <c r="H21" s="153">
        <v>1</v>
      </c>
      <c r="I21" s="154">
        <v>1.2</v>
      </c>
      <c r="J21" s="138">
        <f t="shared" si="2"/>
        <v>1.2</v>
      </c>
    </row>
    <row r="22" spans="1:10" ht="12.75">
      <c r="A22" s="100">
        <v>17</v>
      </c>
      <c r="B22" s="189" t="s">
        <v>191</v>
      </c>
      <c r="C22" s="83">
        <v>0</v>
      </c>
      <c r="D22" s="33">
        <f>SUM('о3'!H22)</f>
        <v>3265.6</v>
      </c>
      <c r="E22" s="33">
        <f>SUM('о2'!G22)</f>
        <v>1127.3999999999999</v>
      </c>
      <c r="F22" s="83">
        <f t="shared" si="0"/>
        <v>2138.2</v>
      </c>
      <c r="G22" s="152">
        <f t="shared" si="1"/>
        <v>0</v>
      </c>
      <c r="H22" s="153">
        <v>1</v>
      </c>
      <c r="I22" s="154">
        <v>1.2</v>
      </c>
      <c r="J22" s="138">
        <f t="shared" si="2"/>
        <v>1.2</v>
      </c>
    </row>
    <row r="23" spans="1:10" ht="12.75">
      <c r="A23" s="100">
        <v>18</v>
      </c>
      <c r="B23" s="189" t="s">
        <v>192</v>
      </c>
      <c r="C23" s="83">
        <v>0</v>
      </c>
      <c r="D23" s="33">
        <f>SUM('о3'!H23)</f>
        <v>2351.9</v>
      </c>
      <c r="E23" s="33">
        <f>SUM('о2'!G23)</f>
        <v>410.20000000000005</v>
      </c>
      <c r="F23" s="83">
        <f t="shared" si="0"/>
        <v>1941.7</v>
      </c>
      <c r="G23" s="152">
        <f t="shared" si="1"/>
        <v>0</v>
      </c>
      <c r="H23" s="153">
        <v>1</v>
      </c>
      <c r="I23" s="154">
        <v>1.2</v>
      </c>
      <c r="J23" s="138">
        <f t="shared" si="2"/>
        <v>1.2</v>
      </c>
    </row>
    <row r="24" spans="1:10" ht="12.75">
      <c r="A24" s="100">
        <v>19</v>
      </c>
      <c r="B24" s="189" t="s">
        <v>193</v>
      </c>
      <c r="C24" s="83">
        <v>0</v>
      </c>
      <c r="D24" s="33">
        <f>SUM('о3'!H24)</f>
        <v>7922.1</v>
      </c>
      <c r="E24" s="33">
        <f>SUM('о2'!G24)</f>
        <v>1839.9</v>
      </c>
      <c r="F24" s="83">
        <f t="shared" si="0"/>
        <v>6082.200000000001</v>
      </c>
      <c r="G24" s="152">
        <f t="shared" si="1"/>
        <v>0</v>
      </c>
      <c r="H24" s="153">
        <v>1</v>
      </c>
      <c r="I24" s="154">
        <v>1.2</v>
      </c>
      <c r="J24" s="138">
        <f t="shared" si="2"/>
        <v>1.2</v>
      </c>
    </row>
    <row r="25" spans="1:10" ht="11.25">
      <c r="A25" s="100">
        <v>20</v>
      </c>
      <c r="B25" s="48"/>
      <c r="C25" s="83"/>
      <c r="D25" s="33"/>
      <c r="E25" s="33"/>
      <c r="F25" s="83">
        <f t="shared" si="0"/>
        <v>0</v>
      </c>
      <c r="G25" s="152" t="e">
        <f t="shared" si="1"/>
        <v>#DIV/0!</v>
      </c>
      <c r="H25" s="153"/>
      <c r="I25" s="154">
        <v>1.2</v>
      </c>
      <c r="J25" s="138">
        <f t="shared" si="2"/>
        <v>0</v>
      </c>
    </row>
    <row r="26" spans="1:10" ht="11.25">
      <c r="A26" s="100">
        <v>21</v>
      </c>
      <c r="B26" s="48"/>
      <c r="C26" s="83"/>
      <c r="D26" s="33"/>
      <c r="E26" s="33"/>
      <c r="F26" s="83">
        <f t="shared" si="0"/>
        <v>0</v>
      </c>
      <c r="G26" s="152" t="e">
        <f t="shared" si="1"/>
        <v>#DIV/0!</v>
      </c>
      <c r="H26" s="153"/>
      <c r="I26" s="154">
        <v>1.2</v>
      </c>
      <c r="J26" s="138">
        <f t="shared" si="2"/>
        <v>0</v>
      </c>
    </row>
    <row r="27" spans="1:10" ht="11.25">
      <c r="A27" s="100">
        <v>22</v>
      </c>
      <c r="B27" s="48"/>
      <c r="C27" s="83"/>
      <c r="D27" s="33"/>
      <c r="E27" s="33"/>
      <c r="F27" s="83">
        <f t="shared" si="0"/>
        <v>0</v>
      </c>
      <c r="G27" s="155" t="e">
        <f>C27/F27*100</f>
        <v>#DIV/0!</v>
      </c>
      <c r="H27" s="138"/>
      <c r="I27" s="154">
        <v>1.2</v>
      </c>
      <c r="J27" s="138">
        <f t="shared" si="2"/>
        <v>0</v>
      </c>
    </row>
    <row r="28" spans="1:10" ht="11.25">
      <c r="A28" s="100">
        <v>23</v>
      </c>
      <c r="B28" s="48"/>
      <c r="C28" s="139"/>
      <c r="D28" s="33"/>
      <c r="E28" s="33"/>
      <c r="F28" s="83">
        <f t="shared" si="0"/>
        <v>0</v>
      </c>
      <c r="G28" s="152" t="e">
        <f>C28/F28</f>
        <v>#DIV/0!</v>
      </c>
      <c r="H28" s="156"/>
      <c r="I28" s="154">
        <v>1.2</v>
      </c>
      <c r="J28" s="138">
        <f t="shared" si="2"/>
        <v>0</v>
      </c>
    </row>
    <row r="29" spans="1:10" ht="11.25">
      <c r="A29" s="100">
        <v>24</v>
      </c>
      <c r="B29" s="48"/>
      <c r="C29" s="148"/>
      <c r="D29" s="33"/>
      <c r="E29" s="33"/>
      <c r="F29" s="83">
        <f t="shared" si="0"/>
        <v>0</v>
      </c>
      <c r="G29" s="152" t="e">
        <f>C29/F29</f>
        <v>#DIV/0!</v>
      </c>
      <c r="H29" s="156"/>
      <c r="I29" s="154">
        <v>1.2</v>
      </c>
      <c r="J29" s="138">
        <f t="shared" si="2"/>
        <v>0</v>
      </c>
    </row>
    <row r="30" spans="1:10" ht="11.25">
      <c r="A30" s="222" t="s">
        <v>78</v>
      </c>
      <c r="B30" s="223"/>
      <c r="C30" s="84">
        <f>SUM(C6:C29)</f>
        <v>0</v>
      </c>
      <c r="D30" s="84">
        <f>SUM(D6:D29)</f>
        <v>65685.50000000001</v>
      </c>
      <c r="E30" s="84">
        <f>SUM(E6:E29)</f>
        <v>17402.110000000004</v>
      </c>
      <c r="F30" s="140">
        <f>SUM(F6:F29)</f>
        <v>48283.39</v>
      </c>
      <c r="G30" s="141" t="s">
        <v>8</v>
      </c>
      <c r="H30" s="126" t="s">
        <v>8</v>
      </c>
      <c r="I30" s="128">
        <v>1.2</v>
      </c>
      <c r="J30" s="128" t="s">
        <v>8</v>
      </c>
    </row>
    <row r="31" spans="1:10" ht="11.25">
      <c r="A31" s="129"/>
      <c r="B31" s="23"/>
      <c r="H31" s="123"/>
      <c r="I31" s="131"/>
      <c r="J31" s="131"/>
    </row>
    <row r="32" spans="1:10" ht="11.25">
      <c r="A32" s="129"/>
      <c r="B32" s="23"/>
      <c r="H32" s="123"/>
      <c r="I32" s="131"/>
      <c r="J32" s="131"/>
    </row>
    <row r="33" spans="1:10" ht="11.25">
      <c r="A33" s="129"/>
      <c r="B33" s="23"/>
      <c r="H33" s="123"/>
      <c r="I33" s="131"/>
      <c r="J33" s="131"/>
    </row>
    <row r="34" spans="1:10" ht="11.25">
      <c r="A34" s="129"/>
      <c r="B34" s="23"/>
      <c r="C34" s="218" t="s">
        <v>195</v>
      </c>
      <c r="D34" s="218"/>
      <c r="E34" s="218"/>
      <c r="F34" s="22"/>
      <c r="G34" s="23"/>
      <c r="H34" s="22"/>
      <c r="I34" s="131"/>
      <c r="J34" s="131"/>
    </row>
    <row r="35" spans="1:10" ht="11.25">
      <c r="A35" s="129"/>
      <c r="B35" s="23"/>
      <c r="C35" s="218" t="s">
        <v>196</v>
      </c>
      <c r="D35" s="218"/>
      <c r="E35" s="218"/>
      <c r="F35" s="22"/>
      <c r="G35" s="23"/>
      <c r="H35" s="26" t="s">
        <v>197</v>
      </c>
      <c r="I35" s="131"/>
      <c r="J35" s="131"/>
    </row>
    <row r="36" spans="1:10" ht="11.25">
      <c r="A36" s="129"/>
      <c r="B36" s="23"/>
      <c r="H36" s="123"/>
      <c r="I36" s="131"/>
      <c r="J36" s="131"/>
    </row>
    <row r="37" spans="1:10" ht="11.25">
      <c r="A37" s="123"/>
      <c r="B37" s="131"/>
      <c r="H37" s="123"/>
      <c r="I37" s="131"/>
      <c r="J37" s="131"/>
    </row>
    <row r="38" spans="1:10" ht="11.25">
      <c r="A38" s="123"/>
      <c r="B38" s="131"/>
      <c r="H38" s="123"/>
      <c r="I38" s="131"/>
      <c r="J38" s="131"/>
    </row>
    <row r="39" spans="1:10" ht="11.25">
      <c r="A39" s="123"/>
      <c r="B39" s="131"/>
      <c r="H39" s="123"/>
      <c r="I39" s="131"/>
      <c r="J39" s="131"/>
    </row>
    <row r="40" spans="1:10" ht="11.25">
      <c r="A40" s="123"/>
      <c r="B40" s="131"/>
      <c r="H40" s="123"/>
      <c r="I40" s="131"/>
      <c r="J40" s="131"/>
    </row>
    <row r="41" spans="1:10" ht="11.25">
      <c r="A41" s="123"/>
      <c r="B41" s="131"/>
      <c r="H41" s="123"/>
      <c r="I41" s="131"/>
      <c r="J41" s="131"/>
    </row>
    <row r="42" spans="8:10" ht="11.25">
      <c r="H42" s="123"/>
      <c r="I42" s="131"/>
      <c r="J42" s="131"/>
    </row>
  </sheetData>
  <mergeCells count="8">
    <mergeCell ref="C34:E34"/>
    <mergeCell ref="C35:E35"/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3.375" style="116" customWidth="1"/>
    <col min="2" max="2" width="39.00390625" style="18" customWidth="1"/>
    <col min="3" max="3" width="33.375" style="80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28" t="s">
        <v>79</v>
      </c>
      <c r="B1" s="228"/>
      <c r="C1" s="228"/>
      <c r="D1" s="228"/>
      <c r="E1" s="228"/>
      <c r="F1" s="228"/>
      <c r="G1" s="228"/>
      <c r="H1" s="228"/>
      <c r="I1" s="142"/>
      <c r="J1" s="142"/>
      <c r="K1" s="142"/>
    </row>
    <row r="2" spans="1:2" ht="11.25">
      <c r="A2" s="113"/>
      <c r="B2" s="114"/>
    </row>
    <row r="3" spans="1:8" ht="72" customHeight="1">
      <c r="A3" s="224" t="s">
        <v>3</v>
      </c>
      <c r="B3" s="222" t="s">
        <v>102</v>
      </c>
      <c r="C3" s="98" t="s">
        <v>116</v>
      </c>
      <c r="D3" s="81" t="s">
        <v>146</v>
      </c>
      <c r="E3" s="98" t="s">
        <v>24</v>
      </c>
      <c r="F3" s="225" t="s">
        <v>80</v>
      </c>
      <c r="G3" s="225" t="s">
        <v>5</v>
      </c>
      <c r="H3" s="29" t="s">
        <v>6</v>
      </c>
    </row>
    <row r="4" spans="1:8" ht="38.25" customHeight="1">
      <c r="A4" s="231"/>
      <c r="B4" s="222"/>
      <c r="C4" s="133" t="s">
        <v>81</v>
      </c>
      <c r="D4" s="133" t="s">
        <v>76</v>
      </c>
      <c r="E4" s="143" t="s">
        <v>77</v>
      </c>
      <c r="F4" s="227"/>
      <c r="G4" s="227"/>
      <c r="H4" s="144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4.25" customHeight="1">
      <c r="A6" s="100">
        <v>1</v>
      </c>
      <c r="B6" s="189" t="s">
        <v>175</v>
      </c>
      <c r="C6" s="194">
        <v>0</v>
      </c>
      <c r="D6" s="145">
        <f>SUM('о3'!E6)</f>
        <v>885.6</v>
      </c>
      <c r="E6" s="136">
        <f aca="true" t="shared" si="0" ref="E6:E29">C6/D6</f>
        <v>0</v>
      </c>
      <c r="F6" s="123">
        <v>1</v>
      </c>
      <c r="G6" s="124">
        <v>1.2</v>
      </c>
      <c r="H6" s="124">
        <f aca="true" t="shared" si="1" ref="H6:H29">F6*G6</f>
        <v>1.2</v>
      </c>
    </row>
    <row r="7" spans="1:8" ht="15.75" customHeight="1">
      <c r="A7" s="100">
        <v>2</v>
      </c>
      <c r="B7" s="189" t="s">
        <v>176</v>
      </c>
      <c r="C7" s="194" t="s">
        <v>194</v>
      </c>
      <c r="D7" s="145">
        <f>SUM('о3'!E7)</f>
        <v>748.2</v>
      </c>
      <c r="E7" s="136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15" customHeight="1">
      <c r="A8" s="100">
        <v>3</v>
      </c>
      <c r="B8" s="189" t="s">
        <v>177</v>
      </c>
      <c r="C8" s="195">
        <v>0</v>
      </c>
      <c r="D8" s="145">
        <f>SUM('о3'!E8)</f>
        <v>1392</v>
      </c>
      <c r="E8" s="136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15" customHeight="1">
      <c r="A9" s="100">
        <v>4</v>
      </c>
      <c r="B9" s="189" t="s">
        <v>178</v>
      </c>
      <c r="C9" s="194">
        <v>0</v>
      </c>
      <c r="D9" s="145">
        <f>SUM('о3'!E9)</f>
        <v>967</v>
      </c>
      <c r="E9" s="136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13.5" customHeight="1">
      <c r="A10" s="100">
        <v>5</v>
      </c>
      <c r="B10" s="189" t="s">
        <v>179</v>
      </c>
      <c r="C10" s="194">
        <v>0</v>
      </c>
      <c r="D10" s="145">
        <f>SUM('о3'!E10)</f>
        <v>2029.9</v>
      </c>
      <c r="E10" s="136">
        <f t="shared" si="0"/>
        <v>0</v>
      </c>
      <c r="F10" s="137">
        <v>1</v>
      </c>
      <c r="G10" s="138">
        <v>1.2</v>
      </c>
      <c r="H10" s="138">
        <f t="shared" si="1"/>
        <v>1.2</v>
      </c>
    </row>
    <row r="11" spans="1:8" ht="15" customHeight="1">
      <c r="A11" s="100">
        <v>6</v>
      </c>
      <c r="B11" s="189" t="s">
        <v>180</v>
      </c>
      <c r="C11" s="194">
        <v>0</v>
      </c>
      <c r="D11" s="145">
        <f>SUM('о3'!E11)</f>
        <v>928.8</v>
      </c>
      <c r="E11" s="136">
        <f t="shared" si="0"/>
        <v>0</v>
      </c>
      <c r="F11" s="137">
        <v>1</v>
      </c>
      <c r="G11" s="138">
        <v>1.2</v>
      </c>
      <c r="H11" s="138">
        <f t="shared" si="1"/>
        <v>1.2</v>
      </c>
    </row>
    <row r="12" spans="1:8" ht="15" customHeight="1">
      <c r="A12" s="100">
        <v>7</v>
      </c>
      <c r="B12" s="189" t="s">
        <v>181</v>
      </c>
      <c r="C12" s="194">
        <v>0</v>
      </c>
      <c r="D12" s="145">
        <f>SUM('о3'!E12)</f>
        <v>1002.7</v>
      </c>
      <c r="E12" s="136">
        <f t="shared" si="0"/>
        <v>0</v>
      </c>
      <c r="F12" s="137">
        <v>1</v>
      </c>
      <c r="G12" s="138">
        <v>1.2</v>
      </c>
      <c r="H12" s="138">
        <f t="shared" si="1"/>
        <v>1.2</v>
      </c>
    </row>
    <row r="13" spans="1:8" ht="17.25" customHeight="1">
      <c r="A13" s="100">
        <v>8</v>
      </c>
      <c r="B13" s="189" t="s">
        <v>182</v>
      </c>
      <c r="C13" s="194">
        <v>0</v>
      </c>
      <c r="D13" s="145">
        <f>SUM('о3'!E13)</f>
        <v>1164.9</v>
      </c>
      <c r="E13" s="136">
        <f t="shared" si="0"/>
        <v>0</v>
      </c>
      <c r="F13" s="137">
        <v>1</v>
      </c>
      <c r="G13" s="138">
        <v>1.2</v>
      </c>
      <c r="H13" s="138">
        <f t="shared" si="1"/>
        <v>1.2</v>
      </c>
    </row>
    <row r="14" spans="1:8" ht="18" customHeight="1">
      <c r="A14" s="100">
        <v>9</v>
      </c>
      <c r="B14" s="189" t="s">
        <v>183</v>
      </c>
      <c r="C14" s="194">
        <v>0</v>
      </c>
      <c r="D14" s="145">
        <f>SUM('о3'!E14)</f>
        <v>1460.35</v>
      </c>
      <c r="E14" s="136">
        <f t="shared" si="0"/>
        <v>0</v>
      </c>
      <c r="F14" s="137">
        <v>1</v>
      </c>
      <c r="G14" s="138">
        <v>1.2</v>
      </c>
      <c r="H14" s="138">
        <f t="shared" si="1"/>
        <v>1.2</v>
      </c>
    </row>
    <row r="15" spans="1:8" ht="15.75" customHeight="1">
      <c r="A15" s="100">
        <v>10</v>
      </c>
      <c r="B15" s="189" t="s">
        <v>184</v>
      </c>
      <c r="C15" s="194">
        <v>0</v>
      </c>
      <c r="D15" s="145">
        <f>SUM('о3'!E15)</f>
        <v>1304.2</v>
      </c>
      <c r="E15" s="136">
        <f t="shared" si="0"/>
        <v>0</v>
      </c>
      <c r="F15" s="137">
        <v>1</v>
      </c>
      <c r="G15" s="138">
        <v>1.2</v>
      </c>
      <c r="H15" s="138">
        <f t="shared" si="1"/>
        <v>1.2</v>
      </c>
    </row>
    <row r="16" spans="1:8" ht="15.75" customHeight="1">
      <c r="A16" s="100">
        <v>11</v>
      </c>
      <c r="B16" s="189" t="s">
        <v>185</v>
      </c>
      <c r="C16" s="194">
        <v>0</v>
      </c>
      <c r="D16" s="145">
        <f>SUM('о3'!E16)</f>
        <v>1967.3</v>
      </c>
      <c r="E16" s="136">
        <f t="shared" si="0"/>
        <v>0</v>
      </c>
      <c r="F16" s="137">
        <v>1</v>
      </c>
      <c r="G16" s="138">
        <v>1.2</v>
      </c>
      <c r="H16" s="138">
        <f t="shared" si="1"/>
        <v>1.2</v>
      </c>
    </row>
    <row r="17" spans="1:8" ht="15.75" customHeight="1">
      <c r="A17" s="100">
        <v>12</v>
      </c>
      <c r="B17" s="189" t="s">
        <v>186</v>
      </c>
      <c r="C17" s="195">
        <v>0</v>
      </c>
      <c r="D17" s="145">
        <f>SUM('о3'!E17)</f>
        <v>871.8</v>
      </c>
      <c r="E17" s="136">
        <f t="shared" si="0"/>
        <v>0</v>
      </c>
      <c r="F17" s="137">
        <v>1</v>
      </c>
      <c r="G17" s="138">
        <v>1.2</v>
      </c>
      <c r="H17" s="138">
        <f t="shared" si="1"/>
        <v>1.2</v>
      </c>
    </row>
    <row r="18" spans="1:8" ht="16.5" customHeight="1">
      <c r="A18" s="100">
        <v>13</v>
      </c>
      <c r="B18" s="189" t="s">
        <v>187</v>
      </c>
      <c r="C18" s="194">
        <v>0</v>
      </c>
      <c r="D18" s="145">
        <f>SUM('о3'!E18)</f>
        <v>1275.6</v>
      </c>
      <c r="E18" s="136">
        <f t="shared" si="0"/>
        <v>0</v>
      </c>
      <c r="F18" s="137">
        <v>1</v>
      </c>
      <c r="G18" s="138">
        <v>1.2</v>
      </c>
      <c r="H18" s="138">
        <f t="shared" si="1"/>
        <v>1.2</v>
      </c>
    </row>
    <row r="19" spans="1:8" ht="13.5" customHeight="1">
      <c r="A19" s="100">
        <v>14</v>
      </c>
      <c r="B19" s="189" t="s">
        <v>188</v>
      </c>
      <c r="C19" s="194">
        <v>0</v>
      </c>
      <c r="D19" s="145">
        <f>SUM('о3'!E19)</f>
        <v>1455.5</v>
      </c>
      <c r="E19" s="136">
        <f t="shared" si="0"/>
        <v>0</v>
      </c>
      <c r="F19" s="137">
        <v>1</v>
      </c>
      <c r="G19" s="138">
        <v>1.2</v>
      </c>
      <c r="H19" s="138">
        <f t="shared" si="1"/>
        <v>1.2</v>
      </c>
    </row>
    <row r="20" spans="1:8" ht="16.5" customHeight="1">
      <c r="A20" s="100">
        <v>15</v>
      </c>
      <c r="B20" s="189" t="s">
        <v>189</v>
      </c>
      <c r="C20" s="195">
        <v>0</v>
      </c>
      <c r="D20" s="145">
        <f>SUM('о3'!E20)</f>
        <v>936.6</v>
      </c>
      <c r="E20" s="136">
        <f t="shared" si="0"/>
        <v>0</v>
      </c>
      <c r="F20" s="137">
        <v>1</v>
      </c>
      <c r="G20" s="138">
        <v>1.2</v>
      </c>
      <c r="H20" s="138">
        <f t="shared" si="1"/>
        <v>1.2</v>
      </c>
    </row>
    <row r="21" spans="1:8" ht="12.75" customHeight="1">
      <c r="A21" s="100">
        <v>16</v>
      </c>
      <c r="B21" s="189" t="s">
        <v>190</v>
      </c>
      <c r="C21" s="194">
        <v>0</v>
      </c>
      <c r="D21" s="145">
        <f>SUM('о3'!E21)</f>
        <v>2241.4</v>
      </c>
      <c r="E21" s="136">
        <f t="shared" si="0"/>
        <v>0</v>
      </c>
      <c r="F21" s="137">
        <v>1</v>
      </c>
      <c r="G21" s="138">
        <v>1.2</v>
      </c>
      <c r="H21" s="138">
        <f t="shared" si="1"/>
        <v>1.2</v>
      </c>
    </row>
    <row r="22" spans="1:8" ht="16.5" customHeight="1">
      <c r="A22" s="100">
        <v>17</v>
      </c>
      <c r="B22" s="189" t="s">
        <v>191</v>
      </c>
      <c r="C22" s="194" t="s">
        <v>194</v>
      </c>
      <c r="D22" s="145">
        <f>SUM('о3'!E22)</f>
        <v>1439.2</v>
      </c>
      <c r="E22" s="136">
        <f t="shared" si="0"/>
        <v>0</v>
      </c>
      <c r="F22" s="137">
        <v>1</v>
      </c>
      <c r="G22" s="138">
        <v>1.2</v>
      </c>
      <c r="H22" s="138">
        <f t="shared" si="1"/>
        <v>1.2</v>
      </c>
    </row>
    <row r="23" spans="1:8" ht="14.25" customHeight="1">
      <c r="A23" s="100">
        <v>18</v>
      </c>
      <c r="B23" s="189" t="s">
        <v>192</v>
      </c>
      <c r="C23" s="194">
        <v>0</v>
      </c>
      <c r="D23" s="145">
        <f>SUM('о3'!E23)</f>
        <v>1058.9</v>
      </c>
      <c r="E23" s="136">
        <f t="shared" si="0"/>
        <v>0</v>
      </c>
      <c r="F23" s="137">
        <v>1</v>
      </c>
      <c r="G23" s="138">
        <v>1.2</v>
      </c>
      <c r="H23" s="138">
        <f t="shared" si="1"/>
        <v>1.2</v>
      </c>
    </row>
    <row r="24" spans="1:8" ht="17.25" customHeight="1">
      <c r="A24" s="100">
        <v>19</v>
      </c>
      <c r="B24" s="189" t="s">
        <v>193</v>
      </c>
      <c r="C24" s="194">
        <v>0</v>
      </c>
      <c r="D24" s="145">
        <f>SUM('о3'!E24)</f>
        <v>1573.6</v>
      </c>
      <c r="E24" s="136">
        <f t="shared" si="0"/>
        <v>0</v>
      </c>
      <c r="F24" s="137">
        <v>1</v>
      </c>
      <c r="G24" s="138">
        <v>1.2</v>
      </c>
      <c r="H24" s="138">
        <f t="shared" si="1"/>
        <v>1.2</v>
      </c>
    </row>
    <row r="25" spans="1:8" ht="11.25">
      <c r="A25" s="100">
        <v>20</v>
      </c>
      <c r="B25" s="23"/>
      <c r="C25" s="147"/>
      <c r="D25" s="145"/>
      <c r="E25" s="136" t="e">
        <f t="shared" si="0"/>
        <v>#DIV/0!</v>
      </c>
      <c r="F25" s="137"/>
      <c r="G25" s="138">
        <v>1.2</v>
      </c>
      <c r="H25" s="138">
        <f t="shared" si="1"/>
        <v>0</v>
      </c>
    </row>
    <row r="26" spans="1:8" ht="11.25">
      <c r="A26" s="100">
        <v>21</v>
      </c>
      <c r="B26" s="23"/>
      <c r="C26" s="147"/>
      <c r="D26" s="145"/>
      <c r="E26" s="136" t="e">
        <f t="shared" si="0"/>
        <v>#DIV/0!</v>
      </c>
      <c r="F26" s="137"/>
      <c r="G26" s="138">
        <v>1.2</v>
      </c>
      <c r="H26" s="138">
        <f t="shared" si="1"/>
        <v>0</v>
      </c>
    </row>
    <row r="27" spans="1:8" ht="11.25">
      <c r="A27" s="100">
        <v>22</v>
      </c>
      <c r="B27" s="23"/>
      <c r="C27" s="147"/>
      <c r="D27" s="145"/>
      <c r="E27" s="136" t="e">
        <f t="shared" si="0"/>
        <v>#DIV/0!</v>
      </c>
      <c r="F27" s="137"/>
      <c r="G27" s="138">
        <v>1.2</v>
      </c>
      <c r="H27" s="138">
        <f t="shared" si="1"/>
        <v>0</v>
      </c>
    </row>
    <row r="28" spans="1:8" ht="11.25">
      <c r="A28" s="100">
        <v>23</v>
      </c>
      <c r="B28" s="23"/>
      <c r="C28" s="148"/>
      <c r="D28" s="146"/>
      <c r="E28" s="136" t="e">
        <f t="shared" si="0"/>
        <v>#DIV/0!</v>
      </c>
      <c r="F28" s="137"/>
      <c r="G28" s="138">
        <v>1.2</v>
      </c>
      <c r="H28" s="138">
        <f t="shared" si="1"/>
        <v>0</v>
      </c>
    </row>
    <row r="29" spans="1:8" ht="11.25">
      <c r="A29" s="100">
        <v>24</v>
      </c>
      <c r="B29" s="23"/>
      <c r="C29" s="148"/>
      <c r="D29" s="146"/>
      <c r="E29" s="136" t="e">
        <f t="shared" si="0"/>
        <v>#DIV/0!</v>
      </c>
      <c r="F29" s="137"/>
      <c r="G29" s="138">
        <v>1.2</v>
      </c>
      <c r="H29" s="138">
        <f t="shared" si="1"/>
        <v>0</v>
      </c>
    </row>
    <row r="30" spans="1:8" ht="11.25">
      <c r="A30" s="222" t="s">
        <v>78</v>
      </c>
      <c r="B30" s="223"/>
      <c r="C30" s="149">
        <f>SUM(C6:C29)</f>
        <v>0</v>
      </c>
      <c r="D30" s="140">
        <f>SUM(D6:D29)</f>
        <v>24703.55</v>
      </c>
      <c r="E30" s="141" t="s">
        <v>8</v>
      </c>
      <c r="F30" s="126" t="s">
        <v>8</v>
      </c>
      <c r="G30" s="128">
        <v>1.2</v>
      </c>
      <c r="H30" s="128" t="s">
        <v>8</v>
      </c>
    </row>
    <row r="31" spans="1:8" ht="11.25">
      <c r="A31" s="129"/>
      <c r="B31" s="23"/>
      <c r="F31" s="123"/>
      <c r="G31" s="131"/>
      <c r="H31" s="131"/>
    </row>
    <row r="32" spans="1:8" ht="11.25">
      <c r="A32" s="129"/>
      <c r="B32" s="23"/>
      <c r="F32" s="123"/>
      <c r="G32" s="131"/>
      <c r="H32" s="131"/>
    </row>
    <row r="33" spans="1:8" ht="11.25">
      <c r="A33" s="129"/>
      <c r="B33" s="23"/>
      <c r="F33" s="123"/>
      <c r="G33" s="131"/>
      <c r="H33" s="131"/>
    </row>
    <row r="34" spans="1:8" ht="11.25">
      <c r="A34" s="129"/>
      <c r="B34" s="23"/>
      <c r="C34" s="218" t="s">
        <v>195</v>
      </c>
      <c r="D34" s="218"/>
      <c r="E34" s="218"/>
      <c r="F34" s="22"/>
      <c r="G34" s="23"/>
      <c r="H34" s="22"/>
    </row>
    <row r="35" spans="1:7" ht="11.25">
      <c r="A35" s="129"/>
      <c r="B35" s="23"/>
      <c r="C35" s="218" t="s">
        <v>196</v>
      </c>
      <c r="D35" s="218"/>
      <c r="E35" s="218"/>
      <c r="F35" s="26" t="s">
        <v>197</v>
      </c>
      <c r="G35" s="23"/>
    </row>
    <row r="36" spans="1:8" ht="11.25">
      <c r="A36" s="129"/>
      <c r="B36" s="23"/>
      <c r="F36" s="123"/>
      <c r="G36" s="131"/>
      <c r="H36" s="131"/>
    </row>
    <row r="37" spans="1:8" ht="11.25">
      <c r="A37" s="123"/>
      <c r="B37" s="131"/>
      <c r="F37" s="123"/>
      <c r="G37" s="131"/>
      <c r="H37" s="131"/>
    </row>
    <row r="38" spans="1:8" ht="11.25">
      <c r="A38" s="123"/>
      <c r="B38" s="131"/>
      <c r="F38" s="123"/>
      <c r="G38" s="131"/>
      <c r="H38" s="131"/>
    </row>
    <row r="39" spans="1:8" ht="11.25">
      <c r="A39" s="123"/>
      <c r="B39" s="131"/>
      <c r="F39" s="123"/>
      <c r="G39" s="131"/>
      <c r="H39" s="131"/>
    </row>
    <row r="40" spans="1:8" ht="11.25">
      <c r="A40" s="123"/>
      <c r="B40" s="131"/>
      <c r="F40" s="123"/>
      <c r="G40" s="131"/>
      <c r="H40" s="131"/>
    </row>
    <row r="41" spans="1:8" ht="11.25">
      <c r="A41" s="123"/>
      <c r="B41" s="131"/>
      <c r="F41" s="123"/>
      <c r="G41" s="131"/>
      <c r="H41" s="131"/>
    </row>
    <row r="42" spans="6:8" ht="11.25">
      <c r="F42" s="123"/>
      <c r="G42" s="131"/>
      <c r="H42" s="131"/>
    </row>
  </sheetData>
  <mergeCells count="8">
    <mergeCell ref="C34:E34"/>
    <mergeCell ref="C35:E35"/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116" customWidth="1"/>
    <col min="2" max="2" width="45.00390625" style="18" customWidth="1"/>
    <col min="3" max="3" width="29.00390625" style="80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28" t="s">
        <v>72</v>
      </c>
      <c r="B1" s="228"/>
      <c r="C1" s="228"/>
      <c r="D1" s="228"/>
      <c r="E1" s="228"/>
      <c r="F1" s="228"/>
      <c r="G1" s="228"/>
      <c r="H1" s="228"/>
      <c r="I1" s="132"/>
      <c r="J1" s="132"/>
      <c r="K1" s="132"/>
    </row>
    <row r="2" spans="1:2" ht="11.25">
      <c r="A2" s="113"/>
      <c r="B2" s="114"/>
    </row>
    <row r="3" spans="1:8" ht="78.75" customHeight="1">
      <c r="A3" s="224" t="s">
        <v>73</v>
      </c>
      <c r="B3" s="222" t="s">
        <v>102</v>
      </c>
      <c r="C3" s="98" t="s">
        <v>117</v>
      </c>
      <c r="D3" s="98" t="s">
        <v>118</v>
      </c>
      <c r="E3" s="98" t="s">
        <v>24</v>
      </c>
      <c r="F3" s="225" t="s">
        <v>74</v>
      </c>
      <c r="G3" s="225" t="s">
        <v>5</v>
      </c>
      <c r="H3" s="29" t="s">
        <v>6</v>
      </c>
    </row>
    <row r="4" spans="1:8" ht="45" customHeight="1">
      <c r="A4" s="231"/>
      <c r="B4" s="222"/>
      <c r="C4" s="133" t="s">
        <v>75</v>
      </c>
      <c r="D4" s="133" t="s">
        <v>76</v>
      </c>
      <c r="E4" s="134" t="s">
        <v>77</v>
      </c>
      <c r="F4" s="227"/>
      <c r="G4" s="227"/>
      <c r="H4" s="134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1">
        <v>5</v>
      </c>
      <c r="F5" s="8">
        <v>6</v>
      </c>
      <c r="G5" s="8">
        <v>7</v>
      </c>
      <c r="H5" s="118">
        <v>8</v>
      </c>
    </row>
    <row r="6" spans="1:8" ht="12.75">
      <c r="A6" s="100">
        <v>1</v>
      </c>
      <c r="B6" s="189" t="s">
        <v>175</v>
      </c>
      <c r="C6" s="83">
        <v>0</v>
      </c>
      <c r="D6" s="135">
        <v>97.6</v>
      </c>
      <c r="E6" s="136">
        <f aca="true" t="shared" si="0" ref="E6:E29">C6/D6</f>
        <v>0</v>
      </c>
      <c r="F6" s="137">
        <v>1</v>
      </c>
      <c r="G6" s="138">
        <v>1.2</v>
      </c>
      <c r="H6" s="138">
        <f aca="true" t="shared" si="1" ref="H6:H29">F6*G6</f>
        <v>1.2</v>
      </c>
    </row>
    <row r="7" spans="1:8" ht="12.75">
      <c r="A7" s="100">
        <v>2</v>
      </c>
      <c r="B7" s="189" t="s">
        <v>176</v>
      </c>
      <c r="C7" s="83">
        <v>0</v>
      </c>
      <c r="D7" s="135">
        <v>75</v>
      </c>
      <c r="E7" s="136">
        <f t="shared" si="0"/>
        <v>0</v>
      </c>
      <c r="F7" s="137">
        <v>1</v>
      </c>
      <c r="G7" s="138">
        <v>1.2</v>
      </c>
      <c r="H7" s="138">
        <f t="shared" si="1"/>
        <v>1.2</v>
      </c>
    </row>
    <row r="8" spans="1:8" ht="15.75" customHeight="1">
      <c r="A8" s="100">
        <v>3</v>
      </c>
      <c r="B8" s="189" t="s">
        <v>177</v>
      </c>
      <c r="C8" s="139">
        <v>0</v>
      </c>
      <c r="D8" s="135">
        <v>308.9</v>
      </c>
      <c r="E8" s="136">
        <f t="shared" si="0"/>
        <v>0</v>
      </c>
      <c r="F8" s="137">
        <v>1</v>
      </c>
      <c r="G8" s="138">
        <v>1.2</v>
      </c>
      <c r="H8" s="138">
        <f t="shared" si="1"/>
        <v>1.2</v>
      </c>
    </row>
    <row r="9" spans="1:8" ht="12.75">
      <c r="A9" s="100">
        <v>4</v>
      </c>
      <c r="B9" s="189" t="s">
        <v>178</v>
      </c>
      <c r="C9" s="83">
        <v>0</v>
      </c>
      <c r="D9" s="135">
        <v>107.6</v>
      </c>
      <c r="E9" s="136">
        <f t="shared" si="0"/>
        <v>0</v>
      </c>
      <c r="F9" s="137">
        <v>1</v>
      </c>
      <c r="G9" s="138">
        <v>1.2</v>
      </c>
      <c r="H9" s="138">
        <f t="shared" si="1"/>
        <v>1.2</v>
      </c>
    </row>
    <row r="10" spans="1:8" ht="12.75">
      <c r="A10" s="100">
        <v>5</v>
      </c>
      <c r="B10" s="189" t="s">
        <v>179</v>
      </c>
      <c r="C10" s="83">
        <v>0</v>
      </c>
      <c r="D10" s="135">
        <v>240.5</v>
      </c>
      <c r="E10" s="136">
        <f t="shared" si="0"/>
        <v>0</v>
      </c>
      <c r="F10" s="137">
        <v>1</v>
      </c>
      <c r="G10" s="138">
        <v>1.2</v>
      </c>
      <c r="H10" s="138">
        <f t="shared" si="1"/>
        <v>1.2</v>
      </c>
    </row>
    <row r="11" spans="1:8" ht="12.75">
      <c r="A11" s="100">
        <v>6</v>
      </c>
      <c r="B11" s="189" t="s">
        <v>180</v>
      </c>
      <c r="C11" s="83">
        <v>0</v>
      </c>
      <c r="D11" s="135">
        <v>101.6</v>
      </c>
      <c r="E11" s="136">
        <f t="shared" si="0"/>
        <v>0</v>
      </c>
      <c r="F11" s="137">
        <v>1</v>
      </c>
      <c r="G11" s="138">
        <v>1.2</v>
      </c>
      <c r="H11" s="138">
        <f t="shared" si="1"/>
        <v>1.2</v>
      </c>
    </row>
    <row r="12" spans="1:8" ht="12.75">
      <c r="A12" s="100">
        <v>7</v>
      </c>
      <c r="B12" s="189" t="s">
        <v>181</v>
      </c>
      <c r="C12" s="83">
        <v>0</v>
      </c>
      <c r="D12" s="135">
        <v>60.8</v>
      </c>
      <c r="E12" s="136">
        <f t="shared" si="0"/>
        <v>0</v>
      </c>
      <c r="F12" s="137">
        <v>1</v>
      </c>
      <c r="G12" s="138">
        <v>1.2</v>
      </c>
      <c r="H12" s="138">
        <f t="shared" si="1"/>
        <v>1.2</v>
      </c>
    </row>
    <row r="13" spans="1:8" ht="12.75">
      <c r="A13" s="100">
        <v>8</v>
      </c>
      <c r="B13" s="189" t="s">
        <v>182</v>
      </c>
      <c r="C13" s="83">
        <v>0</v>
      </c>
      <c r="D13" s="135">
        <v>104.4</v>
      </c>
      <c r="E13" s="136">
        <f t="shared" si="0"/>
        <v>0</v>
      </c>
      <c r="F13" s="137">
        <v>1</v>
      </c>
      <c r="G13" s="138">
        <v>1.2</v>
      </c>
      <c r="H13" s="138">
        <f t="shared" si="1"/>
        <v>1.2</v>
      </c>
    </row>
    <row r="14" spans="1:8" ht="12.75">
      <c r="A14" s="100">
        <v>9</v>
      </c>
      <c r="B14" s="189" t="s">
        <v>183</v>
      </c>
      <c r="C14" s="83">
        <v>0</v>
      </c>
      <c r="D14" s="135">
        <v>188.8</v>
      </c>
      <c r="E14" s="136">
        <f t="shared" si="0"/>
        <v>0</v>
      </c>
      <c r="F14" s="137">
        <v>1</v>
      </c>
      <c r="G14" s="138">
        <v>1.2</v>
      </c>
      <c r="H14" s="138">
        <f t="shared" si="1"/>
        <v>1.2</v>
      </c>
    </row>
    <row r="15" spans="1:8" ht="12.75">
      <c r="A15" s="100">
        <v>10</v>
      </c>
      <c r="B15" s="189" t="s">
        <v>184</v>
      </c>
      <c r="C15" s="83">
        <v>0</v>
      </c>
      <c r="D15" s="135">
        <v>130.4</v>
      </c>
      <c r="E15" s="136">
        <f t="shared" si="0"/>
        <v>0</v>
      </c>
      <c r="F15" s="137">
        <v>1</v>
      </c>
      <c r="G15" s="138">
        <v>1.2</v>
      </c>
      <c r="H15" s="138">
        <f t="shared" si="1"/>
        <v>1.2</v>
      </c>
    </row>
    <row r="16" spans="1:8" ht="12.75">
      <c r="A16" s="100">
        <v>11</v>
      </c>
      <c r="B16" s="189" t="s">
        <v>185</v>
      </c>
      <c r="C16" s="83">
        <v>0</v>
      </c>
      <c r="D16" s="135">
        <v>250</v>
      </c>
      <c r="E16" s="136">
        <f t="shared" si="0"/>
        <v>0</v>
      </c>
      <c r="F16" s="137">
        <v>1</v>
      </c>
      <c r="G16" s="138">
        <v>1.2</v>
      </c>
      <c r="H16" s="138">
        <f t="shared" si="1"/>
        <v>1.2</v>
      </c>
    </row>
    <row r="17" spans="1:8" ht="11.25" customHeight="1">
      <c r="A17" s="100">
        <v>12</v>
      </c>
      <c r="B17" s="189" t="s">
        <v>186</v>
      </c>
      <c r="C17" s="139">
        <v>0</v>
      </c>
      <c r="D17" s="135">
        <v>30</v>
      </c>
      <c r="E17" s="136">
        <f t="shared" si="0"/>
        <v>0</v>
      </c>
      <c r="F17" s="137">
        <v>1</v>
      </c>
      <c r="G17" s="138">
        <v>1.2</v>
      </c>
      <c r="H17" s="138">
        <f t="shared" si="1"/>
        <v>1.2</v>
      </c>
    </row>
    <row r="18" spans="1:8" ht="12.75">
      <c r="A18" s="100">
        <v>13</v>
      </c>
      <c r="B18" s="189" t="s">
        <v>187</v>
      </c>
      <c r="C18" s="83">
        <v>0</v>
      </c>
      <c r="D18" s="135">
        <v>167.2</v>
      </c>
      <c r="E18" s="136">
        <f t="shared" si="0"/>
        <v>0</v>
      </c>
      <c r="F18" s="137">
        <v>1</v>
      </c>
      <c r="G18" s="138">
        <v>1.2</v>
      </c>
      <c r="H18" s="138">
        <f t="shared" si="1"/>
        <v>1.2</v>
      </c>
    </row>
    <row r="19" spans="1:8" ht="12.75">
      <c r="A19" s="100">
        <v>14</v>
      </c>
      <c r="B19" s="189" t="s">
        <v>188</v>
      </c>
      <c r="C19" s="83">
        <v>0</v>
      </c>
      <c r="D19" s="135">
        <v>176.6</v>
      </c>
      <c r="E19" s="136">
        <f t="shared" si="0"/>
        <v>0</v>
      </c>
      <c r="F19" s="137">
        <v>1</v>
      </c>
      <c r="G19" s="138">
        <v>1.2</v>
      </c>
      <c r="H19" s="138">
        <f t="shared" si="1"/>
        <v>1.2</v>
      </c>
    </row>
    <row r="20" spans="1:8" ht="13.5" customHeight="1">
      <c r="A20" s="100">
        <v>15</v>
      </c>
      <c r="B20" s="189" t="s">
        <v>189</v>
      </c>
      <c r="C20" s="139">
        <v>0</v>
      </c>
      <c r="D20" s="135">
        <v>51</v>
      </c>
      <c r="E20" s="136">
        <f t="shared" si="0"/>
        <v>0</v>
      </c>
      <c r="F20" s="137">
        <v>1</v>
      </c>
      <c r="G20" s="138">
        <v>1.2</v>
      </c>
      <c r="H20" s="138">
        <f t="shared" si="1"/>
        <v>1.2</v>
      </c>
    </row>
    <row r="21" spans="1:8" ht="12.75">
      <c r="A21" s="100">
        <v>16</v>
      </c>
      <c r="B21" s="189" t="s">
        <v>190</v>
      </c>
      <c r="C21" s="83">
        <v>0</v>
      </c>
      <c r="D21" s="135">
        <v>399.2</v>
      </c>
      <c r="E21" s="136">
        <f t="shared" si="0"/>
        <v>0</v>
      </c>
      <c r="F21" s="137">
        <v>1</v>
      </c>
      <c r="G21" s="138">
        <v>1.2</v>
      </c>
      <c r="H21" s="138">
        <f t="shared" si="1"/>
        <v>1.2</v>
      </c>
    </row>
    <row r="22" spans="1:8" ht="12.75">
      <c r="A22" s="100">
        <v>17</v>
      </c>
      <c r="B22" s="189" t="s">
        <v>191</v>
      </c>
      <c r="C22" s="83">
        <v>0</v>
      </c>
      <c r="D22" s="135">
        <v>126.3</v>
      </c>
      <c r="E22" s="136">
        <f t="shared" si="0"/>
        <v>0</v>
      </c>
      <c r="F22" s="137">
        <v>1</v>
      </c>
      <c r="G22" s="138">
        <v>1.2</v>
      </c>
      <c r="H22" s="138">
        <f t="shared" si="1"/>
        <v>1.2</v>
      </c>
    </row>
    <row r="23" spans="1:8" ht="12.75">
      <c r="A23" s="100">
        <v>18</v>
      </c>
      <c r="B23" s="189" t="s">
        <v>192</v>
      </c>
      <c r="C23" s="83">
        <v>0</v>
      </c>
      <c r="D23" s="135">
        <v>86.9</v>
      </c>
      <c r="E23" s="136">
        <f t="shared" si="0"/>
        <v>0</v>
      </c>
      <c r="F23" s="137">
        <v>1</v>
      </c>
      <c r="G23" s="138">
        <v>1.2</v>
      </c>
      <c r="H23" s="138">
        <f t="shared" si="1"/>
        <v>1.2</v>
      </c>
    </row>
    <row r="24" spans="1:8" ht="12.75">
      <c r="A24" s="100">
        <v>19</v>
      </c>
      <c r="B24" s="189" t="s">
        <v>193</v>
      </c>
      <c r="C24" s="83">
        <v>0</v>
      </c>
      <c r="D24" s="135">
        <v>379.3</v>
      </c>
      <c r="E24" s="136">
        <f t="shared" si="0"/>
        <v>0</v>
      </c>
      <c r="F24" s="137">
        <v>1</v>
      </c>
      <c r="G24" s="138">
        <v>1.2</v>
      </c>
      <c r="H24" s="138">
        <f t="shared" si="1"/>
        <v>1.2</v>
      </c>
    </row>
    <row r="25" spans="1:8" ht="11.25">
      <c r="A25" s="100">
        <v>20</v>
      </c>
      <c r="B25" s="23"/>
      <c r="C25" s="83"/>
      <c r="D25" s="135"/>
      <c r="E25" s="136" t="e">
        <f t="shared" si="0"/>
        <v>#DIV/0!</v>
      </c>
      <c r="F25" s="137"/>
      <c r="G25" s="138">
        <v>1.2</v>
      </c>
      <c r="H25" s="138">
        <f t="shared" si="1"/>
        <v>0</v>
      </c>
    </row>
    <row r="26" spans="1:8" ht="11.25">
      <c r="A26" s="100">
        <v>21</v>
      </c>
      <c r="B26" s="23"/>
      <c r="C26" s="83"/>
      <c r="D26" s="135"/>
      <c r="E26" s="136" t="e">
        <f t="shared" si="0"/>
        <v>#DIV/0!</v>
      </c>
      <c r="F26" s="137"/>
      <c r="G26" s="138">
        <v>1.2</v>
      </c>
      <c r="H26" s="138">
        <f t="shared" si="1"/>
        <v>0</v>
      </c>
    </row>
    <row r="27" spans="1:8" ht="11.25">
      <c r="A27" s="100">
        <v>22</v>
      </c>
      <c r="B27" s="23"/>
      <c r="C27" s="83"/>
      <c r="D27" s="135"/>
      <c r="E27" s="136" t="e">
        <f t="shared" si="0"/>
        <v>#DIV/0!</v>
      </c>
      <c r="F27" s="137"/>
      <c r="G27" s="138">
        <v>1.2</v>
      </c>
      <c r="H27" s="138">
        <f t="shared" si="1"/>
        <v>0</v>
      </c>
    </row>
    <row r="28" spans="1:8" ht="11.25">
      <c r="A28" s="100">
        <v>23</v>
      </c>
      <c r="B28" s="23"/>
      <c r="C28" s="139"/>
      <c r="D28" s="135"/>
      <c r="E28" s="136" t="e">
        <f t="shared" si="0"/>
        <v>#DIV/0!</v>
      </c>
      <c r="F28" s="137"/>
      <c r="G28" s="138">
        <v>1.2</v>
      </c>
      <c r="H28" s="138">
        <f t="shared" si="1"/>
        <v>0</v>
      </c>
    </row>
    <row r="29" spans="1:8" ht="11.25">
      <c r="A29" s="100">
        <v>24</v>
      </c>
      <c r="B29" s="23"/>
      <c r="C29" s="139"/>
      <c r="D29" s="135"/>
      <c r="E29" s="136" t="e">
        <f t="shared" si="0"/>
        <v>#DIV/0!</v>
      </c>
      <c r="F29" s="137"/>
      <c r="G29" s="138">
        <v>1.2</v>
      </c>
      <c r="H29" s="138">
        <f t="shared" si="1"/>
        <v>0</v>
      </c>
    </row>
    <row r="30" spans="1:8" ht="11.25">
      <c r="A30" s="222" t="s">
        <v>78</v>
      </c>
      <c r="B30" s="223"/>
      <c r="C30" s="84">
        <f>SUM(C6:C29)</f>
        <v>0</v>
      </c>
      <c r="D30" s="140">
        <f>SUM(D6:D29)</f>
        <v>3082.1000000000004</v>
      </c>
      <c r="E30" s="141" t="s">
        <v>8</v>
      </c>
      <c r="F30" s="126" t="s">
        <v>8</v>
      </c>
      <c r="G30" s="128">
        <v>1.2</v>
      </c>
      <c r="H30" s="128" t="s">
        <v>8</v>
      </c>
    </row>
    <row r="31" spans="1:8" ht="11.25">
      <c r="A31" s="129"/>
      <c r="B31" s="23"/>
      <c r="F31" s="123"/>
      <c r="G31" s="131"/>
      <c r="H31" s="131"/>
    </row>
    <row r="32" spans="1:8" ht="11.25">
      <c r="A32" s="129"/>
      <c r="B32" s="23"/>
      <c r="F32" s="123"/>
      <c r="G32" s="131"/>
      <c r="H32" s="131"/>
    </row>
    <row r="33" spans="1:8" ht="11.25">
      <c r="A33" s="129"/>
      <c r="B33" s="23"/>
      <c r="F33" s="123"/>
      <c r="G33" s="131"/>
      <c r="H33" s="131"/>
    </row>
    <row r="34" spans="1:8" ht="11.25">
      <c r="A34" s="129"/>
      <c r="B34" s="23"/>
      <c r="C34" s="218" t="s">
        <v>195</v>
      </c>
      <c r="D34" s="218"/>
      <c r="E34" s="218"/>
      <c r="F34" s="22"/>
      <c r="G34" s="23"/>
      <c r="H34" s="22"/>
    </row>
    <row r="35" spans="1:7" ht="11.25">
      <c r="A35" s="129"/>
      <c r="B35" s="23"/>
      <c r="C35" s="218" t="s">
        <v>196</v>
      </c>
      <c r="D35" s="218"/>
      <c r="E35" s="218"/>
      <c r="F35" s="26" t="s">
        <v>197</v>
      </c>
      <c r="G35" s="23"/>
    </row>
    <row r="36" spans="1:8" ht="11.25">
      <c r="A36" s="129"/>
      <c r="B36" s="23"/>
      <c r="F36" s="123"/>
      <c r="G36" s="131"/>
      <c r="H36" s="131"/>
    </row>
    <row r="37" spans="1:8" ht="11.25">
      <c r="A37" s="123"/>
      <c r="B37" s="131"/>
      <c r="F37" s="123"/>
      <c r="G37" s="131"/>
      <c r="H37" s="131"/>
    </row>
    <row r="38" spans="1:8" ht="11.25">
      <c r="A38" s="123"/>
      <c r="B38" s="131"/>
      <c r="F38" s="123"/>
      <c r="G38" s="131"/>
      <c r="H38" s="131"/>
    </row>
    <row r="39" spans="1:8" ht="11.25">
      <c r="A39" s="123"/>
      <c r="B39" s="131"/>
      <c r="F39" s="123"/>
      <c r="G39" s="131"/>
      <c r="H39" s="131"/>
    </row>
    <row r="40" spans="1:8" ht="11.25">
      <c r="A40" s="123"/>
      <c r="B40" s="131"/>
      <c r="F40" s="123"/>
      <c r="G40" s="131"/>
      <c r="H40" s="131"/>
    </row>
    <row r="41" spans="1:8" ht="11.25">
      <c r="A41" s="123"/>
      <c r="B41" s="131"/>
      <c r="F41" s="123"/>
      <c r="G41" s="131"/>
      <c r="H41" s="131"/>
    </row>
    <row r="42" spans="6:8" ht="11.25">
      <c r="F42" s="123"/>
      <c r="G42" s="131"/>
      <c r="H42" s="131"/>
    </row>
  </sheetData>
  <mergeCells count="8">
    <mergeCell ref="C34:E34"/>
    <mergeCell ref="C35:E35"/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workbookViewId="0" topLeftCell="A1">
      <pane xSplit="2" ySplit="4" topLeftCell="H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4" sqref="F24"/>
    </sheetView>
  </sheetViews>
  <sheetFormatPr defaultColWidth="9.00390625" defaultRowHeight="12.75"/>
  <cols>
    <col min="1" max="1" width="3.375" style="116" customWidth="1"/>
    <col min="2" max="2" width="48.125" style="18" customWidth="1"/>
    <col min="3" max="3" width="16.75390625" style="18" customWidth="1"/>
    <col min="4" max="4" width="18.00390625" style="18" customWidth="1"/>
    <col min="5" max="5" width="14.75390625" style="80" customWidth="1"/>
    <col min="6" max="8" width="15.875" style="80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28" t="s">
        <v>119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24" t="s">
        <v>3</v>
      </c>
      <c r="B3" s="222" t="s">
        <v>102</v>
      </c>
      <c r="C3" s="67" t="s">
        <v>66</v>
      </c>
      <c r="D3" s="28" t="s">
        <v>147</v>
      </c>
      <c r="E3" s="28" t="s">
        <v>120</v>
      </c>
      <c r="F3" s="36" t="s">
        <v>203</v>
      </c>
      <c r="G3" s="36" t="s">
        <v>209</v>
      </c>
      <c r="H3" s="36" t="s">
        <v>210</v>
      </c>
      <c r="I3" s="98" t="s">
        <v>134</v>
      </c>
      <c r="J3" s="98" t="s">
        <v>24</v>
      </c>
      <c r="K3" s="225" t="s">
        <v>67</v>
      </c>
      <c r="L3" s="225" t="s">
        <v>5</v>
      </c>
      <c r="M3" s="29" t="s">
        <v>6</v>
      </c>
    </row>
    <row r="4" spans="1:13" ht="43.5" customHeight="1">
      <c r="A4" s="224"/>
      <c r="B4" s="222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27"/>
      <c r="L4" s="227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1">
        <v>10</v>
      </c>
      <c r="K5" s="8">
        <v>11</v>
      </c>
      <c r="L5" s="8">
        <v>12</v>
      </c>
      <c r="M5" s="118">
        <v>13</v>
      </c>
    </row>
    <row r="6" spans="1:13" ht="19.5" customHeight="1">
      <c r="A6" s="100">
        <v>1</v>
      </c>
      <c r="B6" s="189" t="s">
        <v>175</v>
      </c>
      <c r="C6" s="120">
        <v>0</v>
      </c>
      <c r="D6" s="12">
        <v>0</v>
      </c>
      <c r="E6" s="121">
        <f aca="true" t="shared" si="0" ref="E6:E29">C6-D6</f>
        <v>0</v>
      </c>
      <c r="F6" s="54">
        <v>1387.8</v>
      </c>
      <c r="G6" s="54">
        <f>35.2+2.41</f>
        <v>37.61</v>
      </c>
      <c r="H6" s="13">
        <v>217.7</v>
      </c>
      <c r="I6" s="214">
        <f>SUM(F6-G6-H6)</f>
        <v>1132.49</v>
      </c>
      <c r="J6" s="122">
        <f aca="true" t="shared" si="1" ref="J6:J29">E6/I6*100</f>
        <v>0</v>
      </c>
      <c r="K6" s="123">
        <v>1</v>
      </c>
      <c r="L6" s="124">
        <v>1</v>
      </c>
      <c r="M6" s="124">
        <f aca="true" t="shared" si="2" ref="M6:M29">K6*L6</f>
        <v>1</v>
      </c>
    </row>
    <row r="7" spans="1:13" ht="18" customHeight="1">
      <c r="A7" s="100">
        <v>2</v>
      </c>
      <c r="B7" s="189" t="s">
        <v>176</v>
      </c>
      <c r="C7" s="120">
        <v>0</v>
      </c>
      <c r="D7" s="54">
        <v>0</v>
      </c>
      <c r="E7" s="121">
        <f t="shared" si="0"/>
        <v>0</v>
      </c>
      <c r="F7" s="54">
        <v>1557.8</v>
      </c>
      <c r="G7" s="54">
        <f>35.2+2.4</f>
        <v>37.6</v>
      </c>
      <c r="H7" s="13">
        <v>506.9</v>
      </c>
      <c r="I7" s="121">
        <f aca="true" t="shared" si="3" ref="I7:I30">SUM(F7-G7-H7)</f>
        <v>1013.3000000000001</v>
      </c>
      <c r="J7" s="122">
        <f t="shared" si="1"/>
        <v>0</v>
      </c>
      <c r="K7" s="123">
        <v>1</v>
      </c>
      <c r="L7" s="124">
        <v>1</v>
      </c>
      <c r="M7" s="124">
        <f t="shared" si="2"/>
        <v>1</v>
      </c>
    </row>
    <row r="8" spans="1:13" ht="16.5" customHeight="1">
      <c r="A8" s="100">
        <v>3</v>
      </c>
      <c r="B8" s="189" t="s">
        <v>177</v>
      </c>
      <c r="C8" s="120">
        <v>0</v>
      </c>
      <c r="D8" s="54">
        <v>0</v>
      </c>
      <c r="E8" s="121">
        <f t="shared" si="0"/>
        <v>0</v>
      </c>
      <c r="F8" s="54">
        <v>8700</v>
      </c>
      <c r="G8" s="54">
        <v>278.9</v>
      </c>
      <c r="H8" s="13">
        <v>1272.8</v>
      </c>
      <c r="I8" s="121">
        <f t="shared" si="3"/>
        <v>7148.3</v>
      </c>
      <c r="J8" s="122">
        <f t="shared" si="1"/>
        <v>0</v>
      </c>
      <c r="K8" s="123">
        <v>1</v>
      </c>
      <c r="L8" s="124">
        <v>1</v>
      </c>
      <c r="M8" s="124">
        <f t="shared" si="2"/>
        <v>1</v>
      </c>
    </row>
    <row r="9" spans="1:13" ht="15.75" customHeight="1">
      <c r="A9" s="100">
        <v>4</v>
      </c>
      <c r="B9" s="189" t="s">
        <v>178</v>
      </c>
      <c r="C9" s="120">
        <v>0</v>
      </c>
      <c r="D9" s="54">
        <v>0</v>
      </c>
      <c r="E9" s="121">
        <f t="shared" si="0"/>
        <v>0</v>
      </c>
      <c r="F9" s="54">
        <v>1611.7</v>
      </c>
      <c r="G9" s="54">
        <f>35.2+2.4</f>
        <v>37.6</v>
      </c>
      <c r="H9" s="13">
        <v>254.2</v>
      </c>
      <c r="I9" s="121">
        <f t="shared" si="3"/>
        <v>1319.9</v>
      </c>
      <c r="J9" s="122">
        <f t="shared" si="1"/>
        <v>0</v>
      </c>
      <c r="K9" s="123">
        <v>1</v>
      </c>
      <c r="L9" s="124">
        <v>1</v>
      </c>
      <c r="M9" s="124">
        <f t="shared" si="2"/>
        <v>1</v>
      </c>
    </row>
    <row r="10" spans="1:13" ht="13.5" customHeight="1">
      <c r="A10" s="100">
        <v>5</v>
      </c>
      <c r="B10" s="189" t="s">
        <v>179</v>
      </c>
      <c r="C10" s="120">
        <v>0</v>
      </c>
      <c r="D10" s="54">
        <v>0</v>
      </c>
      <c r="E10" s="121">
        <f t="shared" si="0"/>
        <v>0</v>
      </c>
      <c r="F10" s="54">
        <v>4085.5</v>
      </c>
      <c r="G10" s="54">
        <v>75.4</v>
      </c>
      <c r="H10" s="13">
        <v>726.8</v>
      </c>
      <c r="I10" s="121">
        <f t="shared" si="3"/>
        <v>3283.3</v>
      </c>
      <c r="J10" s="122">
        <f t="shared" si="1"/>
        <v>0</v>
      </c>
      <c r="K10" s="123">
        <v>1</v>
      </c>
      <c r="L10" s="124">
        <v>1</v>
      </c>
      <c r="M10" s="124">
        <f t="shared" si="2"/>
        <v>1</v>
      </c>
    </row>
    <row r="11" spans="1:13" ht="15.75" customHeight="1">
      <c r="A11" s="100">
        <v>6</v>
      </c>
      <c r="B11" s="189" t="s">
        <v>180</v>
      </c>
      <c r="C11" s="120">
        <v>0</v>
      </c>
      <c r="D11" s="54">
        <v>0</v>
      </c>
      <c r="E11" s="121">
        <f t="shared" si="0"/>
        <v>0</v>
      </c>
      <c r="F11" s="54">
        <v>1743.4</v>
      </c>
      <c r="G11" s="54">
        <v>37.6</v>
      </c>
      <c r="H11" s="13">
        <v>275.7</v>
      </c>
      <c r="I11" s="121">
        <f t="shared" si="3"/>
        <v>1430.1000000000001</v>
      </c>
      <c r="J11" s="122">
        <f t="shared" si="1"/>
        <v>0</v>
      </c>
      <c r="K11" s="123">
        <v>1</v>
      </c>
      <c r="L11" s="124">
        <v>1</v>
      </c>
      <c r="M11" s="124">
        <f t="shared" si="2"/>
        <v>1</v>
      </c>
    </row>
    <row r="12" spans="1:13" ht="15" customHeight="1">
      <c r="A12" s="100">
        <v>7</v>
      </c>
      <c r="B12" s="189" t="s">
        <v>181</v>
      </c>
      <c r="C12" s="120">
        <v>0</v>
      </c>
      <c r="D12" s="54">
        <v>0</v>
      </c>
      <c r="E12" s="121">
        <f t="shared" si="0"/>
        <v>0</v>
      </c>
      <c r="F12" s="54">
        <v>1929.2</v>
      </c>
      <c r="G12" s="54">
        <v>37.6</v>
      </c>
      <c r="H12" s="13">
        <v>567.6</v>
      </c>
      <c r="I12" s="121">
        <f t="shared" si="3"/>
        <v>1324</v>
      </c>
      <c r="J12" s="122">
        <f t="shared" si="1"/>
        <v>0</v>
      </c>
      <c r="K12" s="123">
        <v>1</v>
      </c>
      <c r="L12" s="124">
        <v>1</v>
      </c>
      <c r="M12" s="124">
        <f t="shared" si="2"/>
        <v>1</v>
      </c>
    </row>
    <row r="13" spans="1:13" ht="16.5" customHeight="1">
      <c r="A13" s="100">
        <v>8</v>
      </c>
      <c r="B13" s="189" t="s">
        <v>182</v>
      </c>
      <c r="C13" s="120">
        <v>0</v>
      </c>
      <c r="D13" s="54">
        <v>0</v>
      </c>
      <c r="E13" s="121">
        <f t="shared" si="0"/>
        <v>0</v>
      </c>
      <c r="F13" s="54">
        <v>1797.9</v>
      </c>
      <c r="G13" s="54">
        <v>37.6</v>
      </c>
      <c r="H13" s="13">
        <v>284.2</v>
      </c>
      <c r="I13" s="121">
        <f t="shared" si="3"/>
        <v>1476.1000000000001</v>
      </c>
      <c r="J13" s="122">
        <f t="shared" si="1"/>
        <v>0</v>
      </c>
      <c r="K13" s="123">
        <v>1</v>
      </c>
      <c r="L13" s="124">
        <v>1</v>
      </c>
      <c r="M13" s="124">
        <f t="shared" si="2"/>
        <v>1</v>
      </c>
    </row>
    <row r="14" spans="1:13" ht="18.75" customHeight="1">
      <c r="A14" s="100">
        <v>9</v>
      </c>
      <c r="B14" s="189" t="s">
        <v>183</v>
      </c>
      <c r="C14" s="120">
        <v>0</v>
      </c>
      <c r="D14" s="54">
        <v>0</v>
      </c>
      <c r="E14" s="121">
        <f t="shared" si="0"/>
        <v>0</v>
      </c>
      <c r="F14" s="54">
        <v>3891.5</v>
      </c>
      <c r="G14" s="54">
        <v>75.4</v>
      </c>
      <c r="H14" s="13">
        <v>1010.5</v>
      </c>
      <c r="I14" s="121">
        <f t="shared" si="3"/>
        <v>2805.6</v>
      </c>
      <c r="J14" s="122">
        <f t="shared" si="1"/>
        <v>0</v>
      </c>
      <c r="K14" s="123">
        <v>1</v>
      </c>
      <c r="L14" s="124">
        <v>1</v>
      </c>
      <c r="M14" s="124">
        <f t="shared" si="2"/>
        <v>1</v>
      </c>
    </row>
    <row r="15" spans="1:13" ht="16.5" customHeight="1">
      <c r="A15" s="100">
        <v>10</v>
      </c>
      <c r="B15" s="189" t="s">
        <v>184</v>
      </c>
      <c r="C15" s="120">
        <v>0</v>
      </c>
      <c r="D15" s="54">
        <v>0</v>
      </c>
      <c r="E15" s="121">
        <f t="shared" si="0"/>
        <v>0</v>
      </c>
      <c r="F15" s="54">
        <v>3289.5</v>
      </c>
      <c r="G15" s="54">
        <v>75.4</v>
      </c>
      <c r="H15" s="13">
        <v>1188.3</v>
      </c>
      <c r="I15" s="121">
        <f t="shared" si="3"/>
        <v>2025.8</v>
      </c>
      <c r="J15" s="122">
        <f t="shared" si="1"/>
        <v>0</v>
      </c>
      <c r="K15" s="123">
        <v>1</v>
      </c>
      <c r="L15" s="124">
        <v>1</v>
      </c>
      <c r="M15" s="124">
        <f t="shared" si="2"/>
        <v>1</v>
      </c>
    </row>
    <row r="16" spans="1:13" ht="13.5" customHeight="1">
      <c r="A16" s="100">
        <v>11</v>
      </c>
      <c r="B16" s="189" t="s">
        <v>185</v>
      </c>
      <c r="C16" s="120">
        <v>0</v>
      </c>
      <c r="D16" s="54">
        <v>0</v>
      </c>
      <c r="E16" s="121">
        <f t="shared" si="0"/>
        <v>0</v>
      </c>
      <c r="F16" s="54">
        <v>4466.3</v>
      </c>
      <c r="G16" s="54">
        <v>75.3</v>
      </c>
      <c r="H16" s="13">
        <v>1294.1</v>
      </c>
      <c r="I16" s="121">
        <f t="shared" si="3"/>
        <v>3096.9</v>
      </c>
      <c r="J16" s="122">
        <f t="shared" si="1"/>
        <v>0</v>
      </c>
      <c r="K16" s="123">
        <v>1</v>
      </c>
      <c r="L16" s="124">
        <v>1</v>
      </c>
      <c r="M16" s="124">
        <f t="shared" si="2"/>
        <v>1</v>
      </c>
    </row>
    <row r="17" spans="1:13" ht="12.75">
      <c r="A17" s="100">
        <v>12</v>
      </c>
      <c r="B17" s="189" t="s">
        <v>186</v>
      </c>
      <c r="C17" s="120">
        <v>0</v>
      </c>
      <c r="D17" s="12">
        <v>0</v>
      </c>
      <c r="E17" s="121">
        <f t="shared" si="0"/>
        <v>0</v>
      </c>
      <c r="F17" s="54">
        <v>1230</v>
      </c>
      <c r="G17" s="54">
        <v>37.6</v>
      </c>
      <c r="H17" s="13">
        <v>190</v>
      </c>
      <c r="I17" s="121">
        <f t="shared" si="3"/>
        <v>1002.4000000000001</v>
      </c>
      <c r="J17" s="122">
        <f t="shared" si="1"/>
        <v>0</v>
      </c>
      <c r="K17" s="123">
        <v>1</v>
      </c>
      <c r="L17" s="124">
        <v>1</v>
      </c>
      <c r="M17" s="124">
        <f t="shared" si="2"/>
        <v>1</v>
      </c>
    </row>
    <row r="18" spans="1:13" ht="12.75">
      <c r="A18" s="100">
        <v>13</v>
      </c>
      <c r="B18" s="189" t="s">
        <v>187</v>
      </c>
      <c r="C18" s="120">
        <v>0</v>
      </c>
      <c r="D18" s="12">
        <v>0</v>
      </c>
      <c r="E18" s="121">
        <f t="shared" si="0"/>
        <v>0</v>
      </c>
      <c r="F18" s="54">
        <v>4377.4</v>
      </c>
      <c r="G18" s="54">
        <v>75.4</v>
      </c>
      <c r="H18" s="13">
        <v>2257.6</v>
      </c>
      <c r="I18" s="121">
        <f t="shared" si="3"/>
        <v>2044.4</v>
      </c>
      <c r="J18" s="122">
        <f t="shared" si="1"/>
        <v>0</v>
      </c>
      <c r="K18" s="123">
        <v>1</v>
      </c>
      <c r="L18" s="124">
        <v>1</v>
      </c>
      <c r="M18" s="124">
        <f t="shared" si="2"/>
        <v>1</v>
      </c>
    </row>
    <row r="19" spans="1:13" ht="12.75">
      <c r="A19" s="100">
        <v>14</v>
      </c>
      <c r="B19" s="189" t="s">
        <v>188</v>
      </c>
      <c r="C19" s="120">
        <v>0</v>
      </c>
      <c r="D19" s="12">
        <v>0</v>
      </c>
      <c r="E19" s="121">
        <f t="shared" si="0"/>
        <v>0</v>
      </c>
      <c r="F19" s="54">
        <v>3692.9</v>
      </c>
      <c r="G19" s="54">
        <v>75.4</v>
      </c>
      <c r="H19" s="13">
        <v>1272.5</v>
      </c>
      <c r="I19" s="121">
        <f t="shared" si="3"/>
        <v>2345</v>
      </c>
      <c r="J19" s="122">
        <f t="shared" si="1"/>
        <v>0</v>
      </c>
      <c r="K19" s="123">
        <v>1</v>
      </c>
      <c r="L19" s="124">
        <v>1</v>
      </c>
      <c r="M19" s="124">
        <f t="shared" si="2"/>
        <v>1</v>
      </c>
    </row>
    <row r="20" spans="1:13" ht="12.75">
      <c r="A20" s="100">
        <v>15</v>
      </c>
      <c r="B20" s="189" t="s">
        <v>189</v>
      </c>
      <c r="C20" s="120">
        <v>0</v>
      </c>
      <c r="D20" s="12">
        <v>0</v>
      </c>
      <c r="E20" s="121">
        <f t="shared" si="0"/>
        <v>0</v>
      </c>
      <c r="F20" s="54">
        <v>2067.6</v>
      </c>
      <c r="G20" s="54">
        <v>37.5</v>
      </c>
      <c r="H20" s="13">
        <v>492.6</v>
      </c>
      <c r="I20" s="121">
        <f t="shared" si="3"/>
        <v>1537.5</v>
      </c>
      <c r="J20" s="122">
        <f t="shared" si="1"/>
        <v>0</v>
      </c>
      <c r="K20" s="123">
        <v>1</v>
      </c>
      <c r="L20" s="124">
        <v>1</v>
      </c>
      <c r="M20" s="124">
        <f t="shared" si="2"/>
        <v>1</v>
      </c>
    </row>
    <row r="21" spans="1:13" ht="12.75">
      <c r="A21" s="100">
        <v>16</v>
      </c>
      <c r="B21" s="189" t="s">
        <v>190</v>
      </c>
      <c r="C21" s="120">
        <v>0</v>
      </c>
      <c r="D21" s="12">
        <v>0</v>
      </c>
      <c r="E21" s="121">
        <f t="shared" si="0"/>
        <v>0</v>
      </c>
      <c r="F21" s="54">
        <v>5296.6</v>
      </c>
      <c r="G21" s="54">
        <v>75.3</v>
      </c>
      <c r="H21" s="13">
        <v>1105.9</v>
      </c>
      <c r="I21" s="121">
        <f t="shared" si="3"/>
        <v>4115.4</v>
      </c>
      <c r="J21" s="122">
        <f t="shared" si="1"/>
        <v>0</v>
      </c>
      <c r="K21" s="123">
        <v>1</v>
      </c>
      <c r="L21" s="124">
        <v>1</v>
      </c>
      <c r="M21" s="124">
        <f t="shared" si="2"/>
        <v>1</v>
      </c>
    </row>
    <row r="22" spans="1:13" ht="12.75">
      <c r="A22" s="100">
        <v>17</v>
      </c>
      <c r="B22" s="189" t="s">
        <v>191</v>
      </c>
      <c r="C22" s="120">
        <v>0</v>
      </c>
      <c r="D22" s="54">
        <v>0</v>
      </c>
      <c r="E22" s="121">
        <f t="shared" si="0"/>
        <v>0</v>
      </c>
      <c r="F22" s="54">
        <v>3250</v>
      </c>
      <c r="G22" s="54">
        <v>75.3</v>
      </c>
      <c r="H22" s="13">
        <v>1052.1</v>
      </c>
      <c r="I22" s="121">
        <f t="shared" si="3"/>
        <v>2122.6</v>
      </c>
      <c r="J22" s="122">
        <f t="shared" si="1"/>
        <v>0</v>
      </c>
      <c r="K22" s="123">
        <v>1</v>
      </c>
      <c r="L22" s="124">
        <v>1</v>
      </c>
      <c r="M22" s="124">
        <f t="shared" si="2"/>
        <v>1</v>
      </c>
    </row>
    <row r="23" spans="1:13" ht="12.75">
      <c r="A23" s="100">
        <v>18</v>
      </c>
      <c r="B23" s="189" t="s">
        <v>192</v>
      </c>
      <c r="C23" s="120">
        <v>0</v>
      </c>
      <c r="D23" s="54">
        <v>0</v>
      </c>
      <c r="E23" s="121">
        <f t="shared" si="0"/>
        <v>0</v>
      </c>
      <c r="F23" s="54">
        <v>2338.3</v>
      </c>
      <c r="G23" s="54">
        <v>37.6</v>
      </c>
      <c r="H23" s="13">
        <v>372.6</v>
      </c>
      <c r="I23" s="121">
        <f t="shared" si="3"/>
        <v>1928.1000000000004</v>
      </c>
      <c r="J23" s="122">
        <f t="shared" si="1"/>
        <v>0</v>
      </c>
      <c r="K23" s="123">
        <v>1</v>
      </c>
      <c r="L23" s="124">
        <v>1</v>
      </c>
      <c r="M23" s="124">
        <f t="shared" si="2"/>
        <v>1</v>
      </c>
    </row>
    <row r="24" spans="1:13" ht="12.75">
      <c r="A24" s="100">
        <v>19</v>
      </c>
      <c r="B24" s="189" t="s">
        <v>193</v>
      </c>
      <c r="C24" s="120">
        <v>0</v>
      </c>
      <c r="D24" s="12">
        <v>0</v>
      </c>
      <c r="E24" s="121">
        <f t="shared" si="0"/>
        <v>0</v>
      </c>
      <c r="F24" s="54">
        <v>7824.8</v>
      </c>
      <c r="G24" s="54">
        <v>75.4</v>
      </c>
      <c r="H24" s="13">
        <v>1764.5</v>
      </c>
      <c r="I24" s="121">
        <f t="shared" si="3"/>
        <v>5984.900000000001</v>
      </c>
      <c r="J24" s="122">
        <f t="shared" si="1"/>
        <v>0</v>
      </c>
      <c r="K24" s="123">
        <v>1</v>
      </c>
      <c r="L24" s="124">
        <v>1</v>
      </c>
      <c r="M24" s="124">
        <f t="shared" si="2"/>
        <v>1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4"/>
      <c r="G25" s="54"/>
      <c r="H25" s="13"/>
      <c r="I25" s="121">
        <f t="shared" si="3"/>
        <v>0</v>
      </c>
      <c r="J25" s="122" t="e">
        <f t="shared" si="1"/>
        <v>#DIV/0!</v>
      </c>
      <c r="K25" s="123"/>
      <c r="L25" s="124">
        <v>1</v>
      </c>
      <c r="M25" s="124">
        <f t="shared" si="2"/>
        <v>0</v>
      </c>
    </row>
    <row r="26" spans="1:13" ht="11.25">
      <c r="A26" s="100">
        <v>21</v>
      </c>
      <c r="B26" s="23"/>
      <c r="C26" s="120"/>
      <c r="D26" s="54"/>
      <c r="E26" s="121">
        <f t="shared" si="0"/>
        <v>0</v>
      </c>
      <c r="F26" s="54"/>
      <c r="G26" s="54"/>
      <c r="H26" s="13"/>
      <c r="I26" s="121">
        <f t="shared" si="3"/>
        <v>0</v>
      </c>
      <c r="J26" s="122" t="e">
        <f t="shared" si="1"/>
        <v>#DIV/0!</v>
      </c>
      <c r="K26" s="123"/>
      <c r="L26" s="124">
        <v>1</v>
      </c>
      <c r="M26" s="124">
        <f t="shared" si="2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5"/>
      <c r="G27" s="55"/>
      <c r="H27" s="18"/>
      <c r="I27" s="121">
        <f t="shared" si="3"/>
        <v>0</v>
      </c>
      <c r="J27" s="122" t="e">
        <f t="shared" si="1"/>
        <v>#DIV/0!</v>
      </c>
      <c r="K27" s="123"/>
      <c r="L27" s="124">
        <v>1</v>
      </c>
      <c r="M27" s="124">
        <f t="shared" si="2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5"/>
      <c r="G28" s="55"/>
      <c r="H28" s="18"/>
      <c r="I28" s="121">
        <f t="shared" si="3"/>
        <v>0</v>
      </c>
      <c r="J28" s="122" t="e">
        <f t="shared" si="1"/>
        <v>#DIV/0!</v>
      </c>
      <c r="K28" s="123"/>
      <c r="L28" s="124">
        <v>1</v>
      </c>
      <c r="M28" s="124">
        <f t="shared" si="2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5"/>
      <c r="G29" s="55"/>
      <c r="H29" s="18"/>
      <c r="I29" s="121">
        <f t="shared" si="3"/>
        <v>0</v>
      </c>
      <c r="J29" s="122" t="e">
        <f t="shared" si="1"/>
        <v>#DIV/0!</v>
      </c>
      <c r="K29" s="123"/>
      <c r="L29" s="124">
        <v>1</v>
      </c>
      <c r="M29" s="124">
        <f t="shared" si="2"/>
        <v>0</v>
      </c>
    </row>
    <row r="30" spans="1:13" ht="11.25">
      <c r="A30" s="222" t="s">
        <v>65</v>
      </c>
      <c r="B30" s="223"/>
      <c r="C30" s="30">
        <f aca="true" t="shared" si="4" ref="C30:H30">SUM(C6:C29)</f>
        <v>0</v>
      </c>
      <c r="D30" s="30">
        <f t="shared" si="4"/>
        <v>0</v>
      </c>
      <c r="E30" s="84">
        <f t="shared" si="4"/>
        <v>0</v>
      </c>
      <c r="F30" s="84">
        <f t="shared" si="4"/>
        <v>64538.20000000001</v>
      </c>
      <c r="G30" s="84">
        <f>SUM(G6:G29)</f>
        <v>1295.5099999999998</v>
      </c>
      <c r="H30" s="213">
        <f t="shared" si="4"/>
        <v>16106.6</v>
      </c>
      <c r="I30" s="215">
        <f t="shared" si="3"/>
        <v>47136.09000000001</v>
      </c>
      <c r="J30" s="125" t="s">
        <v>8</v>
      </c>
      <c r="K30" s="126" t="s">
        <v>8</v>
      </c>
      <c r="L30" s="127">
        <v>1</v>
      </c>
      <c r="M30" s="128" t="s">
        <v>8</v>
      </c>
    </row>
    <row r="31" spans="1:13" ht="11.25">
      <c r="A31" s="129"/>
      <c r="B31" s="23"/>
      <c r="C31" s="23"/>
      <c r="D31" s="23"/>
      <c r="I31" s="130"/>
      <c r="K31" s="123"/>
      <c r="L31" s="131"/>
      <c r="M31" s="131"/>
    </row>
    <row r="32" spans="1:13" ht="11.25">
      <c r="A32" s="129"/>
      <c r="B32" s="23"/>
      <c r="C32" s="23"/>
      <c r="D32" s="23"/>
      <c r="K32" s="123"/>
      <c r="L32" s="131"/>
      <c r="M32" s="131"/>
    </row>
    <row r="33" spans="1:13" ht="11.25">
      <c r="A33" s="129"/>
      <c r="B33" s="23"/>
      <c r="C33" s="23"/>
      <c r="D33" s="23"/>
      <c r="K33" s="123"/>
      <c r="L33" s="131"/>
      <c r="M33" s="131"/>
    </row>
    <row r="34" spans="1:13" ht="11.25">
      <c r="A34" s="129"/>
      <c r="B34" s="23"/>
      <c r="C34" s="23"/>
      <c r="D34" s="23"/>
      <c r="K34" s="123"/>
      <c r="L34" s="131"/>
      <c r="M34" s="131"/>
    </row>
    <row r="35" spans="1:13" ht="11.25">
      <c r="A35" s="129"/>
      <c r="B35" s="23"/>
      <c r="C35" s="21"/>
      <c r="D35" s="218" t="s">
        <v>195</v>
      </c>
      <c r="E35" s="218"/>
      <c r="F35" s="218"/>
      <c r="G35" s="22"/>
      <c r="H35" s="22"/>
      <c r="I35" s="22"/>
      <c r="K35" s="123"/>
      <c r="L35" s="131"/>
      <c r="M35" s="131"/>
    </row>
    <row r="36" spans="1:13" ht="11.25">
      <c r="A36" s="129"/>
      <c r="B36" s="23"/>
      <c r="C36" s="23"/>
      <c r="D36" s="218" t="s">
        <v>196</v>
      </c>
      <c r="E36" s="218"/>
      <c r="F36" s="218"/>
      <c r="G36" s="22"/>
      <c r="H36" s="22"/>
      <c r="I36" s="26" t="s">
        <v>197</v>
      </c>
      <c r="K36" s="123"/>
      <c r="L36" s="131"/>
      <c r="M36" s="131"/>
    </row>
    <row r="37" spans="1:13" ht="11.25">
      <c r="A37" s="123"/>
      <c r="B37" s="131"/>
      <c r="C37" s="131"/>
      <c r="D37" s="131"/>
      <c r="K37" s="123"/>
      <c r="L37" s="131"/>
      <c r="M37" s="131"/>
    </row>
    <row r="38" spans="1:13" ht="11.25">
      <c r="A38" s="123"/>
      <c r="B38" s="131"/>
      <c r="C38" s="131"/>
      <c r="D38" s="131"/>
      <c r="K38" s="123"/>
      <c r="L38" s="131"/>
      <c r="M38" s="131"/>
    </row>
    <row r="39" spans="1:13" ht="11.25">
      <c r="A39" s="123"/>
      <c r="B39" s="131"/>
      <c r="C39" s="131"/>
      <c r="D39" s="131"/>
      <c r="K39" s="123"/>
      <c r="L39" s="131"/>
      <c r="M39" s="131"/>
    </row>
    <row r="40" spans="1:13" ht="11.25">
      <c r="A40" s="123"/>
      <c r="B40" s="131"/>
      <c r="C40" s="131"/>
      <c r="D40" s="131"/>
      <c r="K40" s="123"/>
      <c r="L40" s="131"/>
      <c r="M40" s="131"/>
    </row>
    <row r="41" spans="1:13" ht="11.25">
      <c r="A41" s="123"/>
      <c r="B41" s="131"/>
      <c r="C41" s="131"/>
      <c r="D41" s="131"/>
      <c r="K41" s="123"/>
      <c r="L41" s="131"/>
      <c r="M41" s="131"/>
    </row>
    <row r="42" spans="11:13" ht="11.25">
      <c r="K42" s="123"/>
      <c r="L42" s="131"/>
      <c r="M42" s="131"/>
    </row>
  </sheetData>
  <mergeCells count="8">
    <mergeCell ref="D35:F35"/>
    <mergeCell ref="D36:F36"/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view="pageBreakPreview" zoomScaleSheetLayoutView="100" workbookViewId="0" topLeftCell="A1">
      <pane xSplit="2" ySplit="4" topLeftCell="G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5" sqref="I25:J29"/>
    </sheetView>
  </sheetViews>
  <sheetFormatPr defaultColWidth="9.00390625" defaultRowHeight="12.75"/>
  <cols>
    <col min="1" max="1" width="3.375" style="1" customWidth="1"/>
    <col min="2" max="2" width="40.37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28" t="s">
        <v>121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24" t="s">
        <v>3</v>
      </c>
      <c r="B3" s="222" t="s">
        <v>102</v>
      </c>
      <c r="C3" s="28" t="s">
        <v>122</v>
      </c>
      <c r="D3" s="27"/>
      <c r="E3" s="27"/>
      <c r="F3" s="36" t="s">
        <v>211</v>
      </c>
      <c r="G3" s="36" t="s">
        <v>212</v>
      </c>
      <c r="H3" s="36" t="s">
        <v>210</v>
      </c>
      <c r="I3" s="98" t="s">
        <v>135</v>
      </c>
      <c r="J3" s="98" t="s">
        <v>24</v>
      </c>
      <c r="K3" s="225" t="s">
        <v>15</v>
      </c>
      <c r="L3" s="225" t="s">
        <v>63</v>
      </c>
      <c r="M3" s="6" t="s">
        <v>6</v>
      </c>
    </row>
    <row r="4" spans="1:13" s="10" customFormat="1" ht="56.25" customHeight="1">
      <c r="A4" s="224"/>
      <c r="B4" s="222"/>
      <c r="C4" s="8" t="s">
        <v>123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27"/>
      <c r="L4" s="227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2.75">
      <c r="A6" s="100">
        <v>1</v>
      </c>
      <c r="B6" s="189" t="s">
        <v>175</v>
      </c>
      <c r="C6" s="101">
        <v>0</v>
      </c>
      <c r="D6" s="102"/>
      <c r="E6" s="102"/>
      <c r="F6" s="54">
        <f>SUM('о7'!F6)</f>
        <v>1387.8</v>
      </c>
      <c r="G6" s="13">
        <f>SUM('о7'!G6)</f>
        <v>37.61</v>
      </c>
      <c r="H6" s="54">
        <f>SUM('о7'!H6)</f>
        <v>217.7</v>
      </c>
      <c r="I6" s="103">
        <f aca="true" t="shared" si="0" ref="I6:I24">F6-G6-H6</f>
        <v>1132.49</v>
      </c>
      <c r="J6" s="104">
        <f aca="true" t="shared" si="1" ref="J6:J24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2.75">
      <c r="A7" s="100">
        <v>2</v>
      </c>
      <c r="B7" s="189" t="s">
        <v>176</v>
      </c>
      <c r="C7" s="101">
        <v>0</v>
      </c>
      <c r="D7" s="102"/>
      <c r="E7" s="102"/>
      <c r="F7" s="54">
        <f>SUM('о7'!F7)</f>
        <v>1557.8</v>
      </c>
      <c r="G7" s="13">
        <f>SUM('о7'!G7)</f>
        <v>37.6</v>
      </c>
      <c r="H7" s="54">
        <f>SUM('о7'!H7)</f>
        <v>506.9</v>
      </c>
      <c r="I7" s="103">
        <f t="shared" si="0"/>
        <v>1013.3000000000001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2.75">
      <c r="A8" s="100">
        <v>3</v>
      </c>
      <c r="B8" s="189" t="s">
        <v>177</v>
      </c>
      <c r="C8" s="101">
        <v>0</v>
      </c>
      <c r="D8" s="102"/>
      <c r="E8" s="102"/>
      <c r="F8" s="54">
        <f>SUM('о7'!F8)</f>
        <v>8700</v>
      </c>
      <c r="G8" s="13">
        <f>SUM('о7'!G8)</f>
        <v>278.9</v>
      </c>
      <c r="H8" s="54">
        <f>SUM('о7'!H8)</f>
        <v>1272.8</v>
      </c>
      <c r="I8" s="103">
        <f t="shared" si="0"/>
        <v>7148.3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2.75">
      <c r="A9" s="100">
        <v>4</v>
      </c>
      <c r="B9" s="189" t="s">
        <v>178</v>
      </c>
      <c r="C9" s="101">
        <v>0</v>
      </c>
      <c r="D9" s="102"/>
      <c r="E9" s="102"/>
      <c r="F9" s="54">
        <f>SUM('о7'!F9)</f>
        <v>1611.7</v>
      </c>
      <c r="G9" s="13">
        <f>SUM('о7'!G9)</f>
        <v>37.6</v>
      </c>
      <c r="H9" s="54">
        <f>SUM('о7'!H9)</f>
        <v>254.2</v>
      </c>
      <c r="I9" s="103">
        <f t="shared" si="0"/>
        <v>1319.9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2.75">
      <c r="A10" s="100">
        <v>5</v>
      </c>
      <c r="B10" s="189" t="s">
        <v>179</v>
      </c>
      <c r="C10" s="101">
        <v>0</v>
      </c>
      <c r="D10" s="102"/>
      <c r="E10" s="102"/>
      <c r="F10" s="54">
        <f>SUM('о7'!F10)</f>
        <v>4085.5</v>
      </c>
      <c r="G10" s="13">
        <f>SUM('о7'!G10)</f>
        <v>75.4</v>
      </c>
      <c r="H10" s="54">
        <f>SUM('о7'!H10)</f>
        <v>726.8</v>
      </c>
      <c r="I10" s="103">
        <f t="shared" si="0"/>
        <v>3283.3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2.75">
      <c r="A11" s="100">
        <v>6</v>
      </c>
      <c r="B11" s="189" t="s">
        <v>180</v>
      </c>
      <c r="C11" s="101">
        <v>0</v>
      </c>
      <c r="D11" s="102"/>
      <c r="E11" s="102"/>
      <c r="F11" s="54">
        <f>SUM('о7'!F11)</f>
        <v>1743.4</v>
      </c>
      <c r="G11" s="13">
        <f>SUM('о7'!G11)</f>
        <v>37.6</v>
      </c>
      <c r="H11" s="54">
        <f>SUM('о7'!H11)</f>
        <v>275.7</v>
      </c>
      <c r="I11" s="103">
        <f t="shared" si="0"/>
        <v>1430.1000000000001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2.75">
      <c r="A12" s="100">
        <v>7</v>
      </c>
      <c r="B12" s="189" t="s">
        <v>181</v>
      </c>
      <c r="C12" s="101">
        <v>0</v>
      </c>
      <c r="D12" s="102"/>
      <c r="E12" s="102"/>
      <c r="F12" s="54">
        <f>SUM('о7'!F12)</f>
        <v>1929.2</v>
      </c>
      <c r="G12" s="13">
        <f>SUM('о7'!G12)</f>
        <v>37.6</v>
      </c>
      <c r="H12" s="54">
        <f>SUM('о7'!H12)</f>
        <v>567.6</v>
      </c>
      <c r="I12" s="103">
        <f t="shared" si="0"/>
        <v>1324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2.75">
      <c r="A13" s="100">
        <v>8</v>
      </c>
      <c r="B13" s="189" t="s">
        <v>182</v>
      </c>
      <c r="C13" s="101">
        <v>0</v>
      </c>
      <c r="D13" s="102"/>
      <c r="E13" s="102"/>
      <c r="F13" s="54">
        <f>SUM('о7'!F13)</f>
        <v>1797.9</v>
      </c>
      <c r="G13" s="13">
        <f>SUM('о7'!G13)</f>
        <v>37.6</v>
      </c>
      <c r="H13" s="54">
        <f>SUM('о7'!H13)</f>
        <v>284.2</v>
      </c>
      <c r="I13" s="103">
        <f t="shared" si="0"/>
        <v>1476.1000000000001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2.75">
      <c r="A14" s="100">
        <v>9</v>
      </c>
      <c r="B14" s="189" t="s">
        <v>183</v>
      </c>
      <c r="C14" s="101">
        <v>0</v>
      </c>
      <c r="D14" s="102"/>
      <c r="E14" s="102"/>
      <c r="F14" s="54">
        <f>SUM('о7'!F14)</f>
        <v>3891.5</v>
      </c>
      <c r="G14" s="13">
        <f>SUM('о7'!G14)</f>
        <v>75.4</v>
      </c>
      <c r="H14" s="54">
        <f>SUM('о7'!H14)</f>
        <v>1010.5</v>
      </c>
      <c r="I14" s="103">
        <f t="shared" si="0"/>
        <v>2805.6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2.75">
      <c r="A15" s="100">
        <v>10</v>
      </c>
      <c r="B15" s="189" t="s">
        <v>184</v>
      </c>
      <c r="C15" s="101">
        <v>0</v>
      </c>
      <c r="D15" s="102"/>
      <c r="E15" s="102"/>
      <c r="F15" s="54">
        <f>SUM('о7'!F15)</f>
        <v>3289.5</v>
      </c>
      <c r="G15" s="13">
        <f>SUM('о7'!G15)</f>
        <v>75.4</v>
      </c>
      <c r="H15" s="54">
        <f>SUM('о7'!H15)</f>
        <v>1188.3</v>
      </c>
      <c r="I15" s="103">
        <f t="shared" si="0"/>
        <v>2025.8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2.75">
      <c r="A16" s="100">
        <v>11</v>
      </c>
      <c r="B16" s="189" t="s">
        <v>185</v>
      </c>
      <c r="C16" s="101">
        <v>0</v>
      </c>
      <c r="D16" s="102"/>
      <c r="E16" s="102"/>
      <c r="F16" s="54">
        <f>SUM('о7'!F16)</f>
        <v>4466.3</v>
      </c>
      <c r="G16" s="13">
        <f>SUM('о7'!G16)</f>
        <v>75.3</v>
      </c>
      <c r="H16" s="54">
        <f>SUM('о7'!H16)</f>
        <v>1294.1</v>
      </c>
      <c r="I16" s="103">
        <f t="shared" si="0"/>
        <v>3096.9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2.75">
      <c r="A17" s="100">
        <v>12</v>
      </c>
      <c r="B17" s="189" t="s">
        <v>186</v>
      </c>
      <c r="C17" s="101">
        <v>0</v>
      </c>
      <c r="D17" s="102"/>
      <c r="E17" s="102"/>
      <c r="F17" s="54">
        <f>SUM('о7'!F17)</f>
        <v>1230</v>
      </c>
      <c r="G17" s="13">
        <f>SUM('о7'!G17)</f>
        <v>37.6</v>
      </c>
      <c r="H17" s="54">
        <f>SUM('о7'!H17)</f>
        <v>190</v>
      </c>
      <c r="I17" s="103">
        <f t="shared" si="0"/>
        <v>1002.4000000000001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2.75">
      <c r="A18" s="100">
        <v>13</v>
      </c>
      <c r="B18" s="189" t="s">
        <v>187</v>
      </c>
      <c r="C18" s="101">
        <v>0</v>
      </c>
      <c r="D18" s="102"/>
      <c r="E18" s="102"/>
      <c r="F18" s="54">
        <f>SUM('о7'!F18)</f>
        <v>4377.4</v>
      </c>
      <c r="G18" s="13">
        <f>SUM('о7'!G18)</f>
        <v>75.4</v>
      </c>
      <c r="H18" s="54">
        <f>SUM('о7'!H18)</f>
        <v>2257.6</v>
      </c>
      <c r="I18" s="103">
        <f t="shared" si="0"/>
        <v>2044.4</v>
      </c>
      <c r="J18" s="104">
        <f t="shared" si="1"/>
        <v>0</v>
      </c>
      <c r="K18" s="105">
        <v>1</v>
      </c>
      <c r="L18" s="14">
        <v>0.75</v>
      </c>
      <c r="M18" s="14">
        <f t="shared" si="2"/>
        <v>0.75</v>
      </c>
    </row>
    <row r="19" spans="1:13" ht="12.75">
      <c r="A19" s="100">
        <v>14</v>
      </c>
      <c r="B19" s="189" t="s">
        <v>188</v>
      </c>
      <c r="C19" s="101">
        <v>0</v>
      </c>
      <c r="D19" s="102"/>
      <c r="E19" s="102"/>
      <c r="F19" s="54">
        <f>SUM('о7'!F19)</f>
        <v>3692.9</v>
      </c>
      <c r="G19" s="13">
        <f>SUM('о7'!G19)</f>
        <v>75.4</v>
      </c>
      <c r="H19" s="54">
        <f>SUM('о7'!H19)</f>
        <v>1272.5</v>
      </c>
      <c r="I19" s="103">
        <f t="shared" si="0"/>
        <v>2345</v>
      </c>
      <c r="J19" s="104">
        <f t="shared" si="1"/>
        <v>0</v>
      </c>
      <c r="K19" s="105">
        <v>1</v>
      </c>
      <c r="L19" s="14">
        <v>0.75</v>
      </c>
      <c r="M19" s="14">
        <f t="shared" si="2"/>
        <v>0.75</v>
      </c>
    </row>
    <row r="20" spans="1:13" ht="12.75">
      <c r="A20" s="100">
        <v>15</v>
      </c>
      <c r="B20" s="189" t="s">
        <v>189</v>
      </c>
      <c r="C20" s="101">
        <v>0</v>
      </c>
      <c r="D20" s="102"/>
      <c r="E20" s="102"/>
      <c r="F20" s="54">
        <f>SUM('о7'!F20)</f>
        <v>2067.6</v>
      </c>
      <c r="G20" s="13">
        <f>SUM('о7'!G20)</f>
        <v>37.5</v>
      </c>
      <c r="H20" s="54">
        <f>SUM('о7'!H20)</f>
        <v>492.6</v>
      </c>
      <c r="I20" s="103">
        <f t="shared" si="0"/>
        <v>1537.5</v>
      </c>
      <c r="J20" s="104">
        <f t="shared" si="1"/>
        <v>0</v>
      </c>
      <c r="K20" s="105">
        <v>1</v>
      </c>
      <c r="L20" s="14">
        <v>0.75</v>
      </c>
      <c r="M20" s="14">
        <f t="shared" si="2"/>
        <v>0.75</v>
      </c>
    </row>
    <row r="21" spans="1:13" ht="12.75">
      <c r="A21" s="100">
        <v>16</v>
      </c>
      <c r="B21" s="189" t="s">
        <v>190</v>
      </c>
      <c r="C21" s="101">
        <v>0</v>
      </c>
      <c r="D21" s="102"/>
      <c r="E21" s="102"/>
      <c r="F21" s="54">
        <f>SUM('о7'!F21)</f>
        <v>5296.6</v>
      </c>
      <c r="G21" s="13">
        <f>SUM('о7'!G21)</f>
        <v>75.3</v>
      </c>
      <c r="H21" s="54">
        <f>SUM('о7'!H21)</f>
        <v>1105.9</v>
      </c>
      <c r="I21" s="103">
        <f t="shared" si="0"/>
        <v>4115.4</v>
      </c>
      <c r="J21" s="104">
        <f t="shared" si="1"/>
        <v>0</v>
      </c>
      <c r="K21" s="105">
        <v>1</v>
      </c>
      <c r="L21" s="14">
        <v>0.75</v>
      </c>
      <c r="M21" s="14">
        <f t="shared" si="2"/>
        <v>0.75</v>
      </c>
    </row>
    <row r="22" spans="1:13" ht="12.75">
      <c r="A22" s="100">
        <v>17</v>
      </c>
      <c r="B22" s="189" t="s">
        <v>191</v>
      </c>
      <c r="C22" s="101">
        <v>0</v>
      </c>
      <c r="D22" s="102"/>
      <c r="E22" s="102"/>
      <c r="F22" s="54">
        <f>SUM('о7'!F22)</f>
        <v>3250</v>
      </c>
      <c r="G22" s="13">
        <f>SUM('о7'!G22)</f>
        <v>75.3</v>
      </c>
      <c r="H22" s="54">
        <f>SUM('о7'!H22)</f>
        <v>1052.1</v>
      </c>
      <c r="I22" s="103">
        <f t="shared" si="0"/>
        <v>2122.6</v>
      </c>
      <c r="J22" s="104">
        <f t="shared" si="1"/>
        <v>0</v>
      </c>
      <c r="K22" s="105">
        <v>1</v>
      </c>
      <c r="L22" s="14">
        <v>0.75</v>
      </c>
      <c r="M22" s="14">
        <f t="shared" si="2"/>
        <v>0.75</v>
      </c>
    </row>
    <row r="23" spans="1:13" ht="12.75">
      <c r="A23" s="100">
        <v>18</v>
      </c>
      <c r="B23" s="189" t="s">
        <v>192</v>
      </c>
      <c r="C23" s="101">
        <v>0</v>
      </c>
      <c r="D23" s="102"/>
      <c r="E23" s="102"/>
      <c r="F23" s="54">
        <f>SUM('о7'!F23)</f>
        <v>2338.3</v>
      </c>
      <c r="G23" s="13">
        <f>SUM('о7'!G23)</f>
        <v>37.6</v>
      </c>
      <c r="H23" s="54">
        <f>SUM('о7'!H23)</f>
        <v>372.6</v>
      </c>
      <c r="I23" s="103">
        <f t="shared" si="0"/>
        <v>1928.1000000000004</v>
      </c>
      <c r="J23" s="104">
        <f t="shared" si="1"/>
        <v>0</v>
      </c>
      <c r="K23" s="105">
        <v>1</v>
      </c>
      <c r="L23" s="14">
        <v>0.75</v>
      </c>
      <c r="M23" s="14">
        <f t="shared" si="2"/>
        <v>0.75</v>
      </c>
    </row>
    <row r="24" spans="1:13" ht="12.75">
      <c r="A24" s="100">
        <v>19</v>
      </c>
      <c r="B24" s="189" t="s">
        <v>193</v>
      </c>
      <c r="C24" s="101">
        <v>0</v>
      </c>
      <c r="D24" s="102"/>
      <c r="E24" s="102"/>
      <c r="F24" s="54">
        <f>SUM('о7'!F24)</f>
        <v>7824.8</v>
      </c>
      <c r="G24" s="13">
        <f>SUM('о7'!G24)</f>
        <v>75.4</v>
      </c>
      <c r="H24" s="54">
        <f>SUM('о7'!H24)</f>
        <v>1764.5</v>
      </c>
      <c r="I24" s="103">
        <f t="shared" si="0"/>
        <v>5984.900000000001</v>
      </c>
      <c r="J24" s="104">
        <f t="shared" si="1"/>
        <v>0</v>
      </c>
      <c r="K24" s="105">
        <v>1</v>
      </c>
      <c r="L24" s="14">
        <v>0.75</v>
      </c>
      <c r="M24" s="14">
        <f t="shared" si="2"/>
        <v>0.75</v>
      </c>
    </row>
    <row r="25" spans="1:13" ht="11.25">
      <c r="A25" s="100">
        <v>20</v>
      </c>
      <c r="B25" s="48"/>
      <c r="C25" s="101"/>
      <c r="D25" s="102"/>
      <c r="E25" s="102"/>
      <c r="F25" s="54"/>
      <c r="G25" s="13"/>
      <c r="H25" s="54"/>
      <c r="I25" s="103"/>
      <c r="J25" s="104"/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4"/>
      <c r="G26" s="13"/>
      <c r="H26" s="54"/>
      <c r="I26" s="103"/>
      <c r="J26" s="104"/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5"/>
      <c r="G27" s="13"/>
      <c r="H27" s="54"/>
      <c r="I27" s="103"/>
      <c r="J27" s="104"/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5"/>
      <c r="G28" s="13"/>
      <c r="H28" s="54"/>
      <c r="I28" s="103"/>
      <c r="J28" s="104"/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5"/>
      <c r="G29" s="13"/>
      <c r="H29" s="54"/>
      <c r="I29" s="103"/>
      <c r="J29" s="104"/>
      <c r="K29" s="105"/>
      <c r="L29" s="14">
        <v>0.75</v>
      </c>
      <c r="M29" s="14">
        <f t="shared" si="2"/>
        <v>0</v>
      </c>
    </row>
    <row r="30" spans="1:13" ht="11.25">
      <c r="A30" s="222" t="s">
        <v>65</v>
      </c>
      <c r="B30" s="223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64538.20000000001</v>
      </c>
      <c r="G30" s="199">
        <f>SUM('о7'!G30)</f>
        <v>1295.5099999999998</v>
      </c>
      <c r="H30" s="199">
        <f>SUM('о7'!H30)</f>
        <v>16106.6</v>
      </c>
      <c r="I30" s="19">
        <f t="shared" si="3"/>
        <v>47136.09</v>
      </c>
      <c r="J30" s="107" t="s">
        <v>8</v>
      </c>
      <c r="K30" s="108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18"/>
      <c r="D33" s="218"/>
      <c r="E33" s="218"/>
      <c r="F33" s="22"/>
      <c r="G33" s="23"/>
      <c r="H33" s="22"/>
      <c r="I33" s="26"/>
      <c r="J33" s="22"/>
      <c r="K33" s="24"/>
    </row>
    <row r="34" spans="1:11" s="25" customFormat="1" ht="11.25">
      <c r="A34" s="21"/>
      <c r="B34" s="22"/>
      <c r="C34" s="218"/>
      <c r="D34" s="218"/>
      <c r="E34" s="218"/>
      <c r="F34" s="22"/>
      <c r="G34" s="23"/>
      <c r="H34" s="26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18" t="s">
        <v>195</v>
      </c>
      <c r="G38" s="218"/>
      <c r="H38" s="218"/>
      <c r="I38" s="22"/>
      <c r="J38" s="23"/>
      <c r="K38" s="22"/>
    </row>
    <row r="39" spans="1:11" s="25" customFormat="1" ht="11.25">
      <c r="A39" s="24"/>
      <c r="D39" s="23"/>
      <c r="E39" s="23"/>
      <c r="F39" s="218" t="s">
        <v>196</v>
      </c>
      <c r="G39" s="218"/>
      <c r="H39" s="218"/>
      <c r="I39" s="22"/>
      <c r="J39" s="23"/>
      <c r="K39" s="26" t="s">
        <v>197</v>
      </c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10">
    <mergeCell ref="A1:M1"/>
    <mergeCell ref="A30:B30"/>
    <mergeCell ref="A3:A4"/>
    <mergeCell ref="B3:B4"/>
    <mergeCell ref="K3:K4"/>
    <mergeCell ref="L3:L4"/>
    <mergeCell ref="C33:E33"/>
    <mergeCell ref="C34:E34"/>
    <mergeCell ref="F38:H38"/>
    <mergeCell ref="F39:H39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info4</cp:lastModifiedBy>
  <cp:lastPrinted>2008-06-17T10:00:05Z</cp:lastPrinted>
  <dcterms:created xsi:type="dcterms:W3CDTF">2007-07-17T04:31:37Z</dcterms:created>
  <dcterms:modified xsi:type="dcterms:W3CDTF">2008-08-20T12:55:38Z</dcterms:modified>
  <cp:category/>
  <cp:version/>
  <cp:contentType/>
  <cp:contentStatus/>
</cp:coreProperties>
</file>