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бъемы " sheetId="1" r:id="rId1"/>
    <sheet name="ПЛАН " sheetId="2" r:id="rId2"/>
    <sheet name="нормативы" sheetId="3" r:id="rId3"/>
  </sheets>
  <definedNames>
    <definedName name="_xlnm.Print_Titles" localSheetId="2">'нормативы'!$8:$11</definedName>
    <definedName name="_xlnm.Print_Titles" localSheetId="0">'объемы '!$8:$11</definedName>
    <definedName name="_xlnm.Print_Area" localSheetId="1">'ПЛАН '!$A$1:$G$52</definedName>
  </definedNames>
  <calcPr fullCalcOnLoad="1"/>
</workbook>
</file>

<file path=xl/sharedStrings.xml><?xml version="1.0" encoding="utf-8"?>
<sst xmlns="http://schemas.openxmlformats.org/spreadsheetml/2006/main" count="1762" uniqueCount="436">
  <si>
    <t>5221100</t>
  </si>
  <si>
    <t>5221102</t>
  </si>
  <si>
    <t>Республиканская программа "Государственная поддержка молодых семей в решении жилищной проблемы на 2002–2015 годы"</t>
  </si>
  <si>
    <t>Субсидии бюджетам сельских поселений  на обеспечение жильем молодых семей в рамках реализации Указа Пре-зидента Чуваш¬ской Республики от 6 марта 2002 г. № 51 "О мерах по усилению государственной поддержки моло-дых граждан в Чувашской Республике"</t>
  </si>
  <si>
    <t>Районная целевая  программа профилактики правонару-шений в Батыревском районе Чувашской Республики на 2009-2012 годы</t>
  </si>
  <si>
    <t xml:space="preserve">Районная целевая программа «Развитие граж-данской обороны, снижение рисков и смягчение последствий чрезвычайных ситуаций природ-ного и техногенного характера в Батыревском районе на 2008-2011 годы» </t>
  </si>
  <si>
    <t>2479900</t>
  </si>
  <si>
    <t>2470000</t>
  </si>
  <si>
    <t>5100300</t>
  </si>
  <si>
    <t>5100000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</si>
  <si>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</si>
  <si>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</si>
  <si>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12</t>
  </si>
  <si>
    <t>3450000</t>
  </si>
  <si>
    <t>3450100</t>
  </si>
  <si>
    <t>3400000</t>
  </si>
  <si>
    <t>Реализация государственных функций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</si>
  <si>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</si>
  <si>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</si>
  <si>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Республиканская целевая программа "Создание системы и проведение работ по мониторингу земель Чувашской Республики на 2005–2011 годы"</t>
  </si>
  <si>
    <t>5225718</t>
  </si>
  <si>
    <t>7950701</t>
  </si>
  <si>
    <t xml:space="preserve">Подпрограмма «Вакцинопрофилак-тика» </t>
  </si>
  <si>
    <t>7950703</t>
  </si>
  <si>
    <t>7950704</t>
  </si>
  <si>
    <t>7950705</t>
  </si>
  <si>
    <t>7950706</t>
  </si>
  <si>
    <t>7950707</t>
  </si>
  <si>
    <t>7950700</t>
  </si>
  <si>
    <t>5058600</t>
  </si>
  <si>
    <t>5050000</t>
  </si>
  <si>
    <t>Оказание других видов социальной помощи</t>
  </si>
  <si>
    <t>0980000</t>
  </si>
  <si>
    <t>0980100</t>
  </si>
  <si>
    <t>Жилищное хозяйство</t>
  </si>
  <si>
    <t>Обеспечение  мероприятий по капитальному ремонту многоквартирных домов и переселению граждан из аварийного жилого фонда</t>
  </si>
  <si>
    <t>Обеспечение  мероприятий по капитальному ремонту многоквартирных домов и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</si>
  <si>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</t>
  </si>
  <si>
    <t>Обеспечение  мероприятий по капитальному ремонту многоквартирных домов и переселению граждан из аварийного жилого фонда за счет средств бюджетов</t>
  </si>
  <si>
    <t>0980200</t>
  </si>
  <si>
    <t>0980201</t>
  </si>
  <si>
    <t>Обеспечение  мероприятий по капитальному ремонту многоквартирных домов за счет средств бюджетов</t>
  </si>
  <si>
    <t>0980202</t>
  </si>
  <si>
    <t xml:space="preserve">Обеспечение мероприятий по пере-селению граждан из аварийного жилищного фонда за счет средств бюджетов </t>
  </si>
  <si>
    <t>225</t>
  </si>
  <si>
    <t>0020406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</si>
  <si>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</si>
  <si>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соб¬ственности муниципальных образований)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</si>
  <si>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</si>
  <si>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2800000</t>
  </si>
  <si>
    <t>2800100</t>
  </si>
  <si>
    <t>2800300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</si>
  <si>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</si>
  <si>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3400700</t>
  </si>
  <si>
    <t>3700702</t>
  </si>
  <si>
    <t>Закупка для государственных нужд техники, производимой на территории Российской Федерации</t>
  </si>
  <si>
    <t>Субсидии на закупку автотранспортных средств и коммунальной техники</t>
  </si>
  <si>
    <t>5221103</t>
  </si>
  <si>
    <t xml:space="preserve">Субсидии местным бюджетам на обеспечение жильем молодых семей в рамках федеральной целевой программы </t>
  </si>
  <si>
    <t>0700400</t>
  </si>
  <si>
    <t>Резервные фонды исполнительных органов государственной власти субъектов Российской Федерации</t>
  </si>
  <si>
    <t>Расходы общепрограммного характера рес¬публиканской целевой программы "Создание системы и проведение работ по мониторингу земель Чувашской Республики на 2005–2011 годы"</t>
  </si>
  <si>
    <t>5224401</t>
  </si>
  <si>
    <t>1000000</t>
  </si>
  <si>
    <t>5170000</t>
  </si>
  <si>
    <t>5170700</t>
  </si>
  <si>
    <t>5170701</t>
  </si>
  <si>
    <t>Дотация</t>
  </si>
  <si>
    <t>Поощрение достижения  наилучших показателей деятельности органов исполнительной власти</t>
  </si>
  <si>
    <t>Поощрение достижения наилучших показателей  деятельности органов местного самоуправления</t>
  </si>
  <si>
    <t>Федеральная целевая программа «Социальное развитие села до 2012 года»</t>
  </si>
  <si>
    <t>5220000</t>
  </si>
  <si>
    <t>5226800</t>
  </si>
  <si>
    <t>5226801</t>
  </si>
  <si>
    <t xml:space="preserve">Республиканская целевая программа "Социальное развитие села в Чувашской Республике до 2012 года" </t>
  </si>
  <si>
    <t>Расходы общепрограммного характера республиканской целевой программы "Социальное развитие села в Чувашской Республике до 2012 года"</t>
  </si>
  <si>
    <t>Наименование</t>
  </si>
  <si>
    <t>Мин</t>
  </si>
  <si>
    <t>Рз</t>
  </si>
  <si>
    <t>ПР</t>
  </si>
  <si>
    <t>ЦСР</t>
  </si>
  <si>
    <t>ВР</t>
  </si>
  <si>
    <t>АДМИНИСТРАЦИЯ БАТЫРЕВСКОГО РАЙОНА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</si>
  <si>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</si>
  <si>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</si>
  <si>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</si>
  <si>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</si>
  <si>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</si>
  <si>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</si>
  <si>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</si>
  <si>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Расходы на Собрание депутатов района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</si>
  <si>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</si>
  <si>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</si>
  <si>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</si>
  <si>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</si>
  <si>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Выполнение функций бюджетными учреждениями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</si>
  <si>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</si>
  <si>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</si>
  <si>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</si>
  <si>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</si>
  <si>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</si>
  <si>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</si>
  <si>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</si>
  <si>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</si>
  <si>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Районная целевая программа поддержки малого предпринимательства в Батыревском районе на 2008-2010 годы</t>
  </si>
  <si>
    <t>ЖИЛИЩНО-КОММУНАЛЬНОЕ ХОЗЯЙСТВО</t>
  </si>
  <si>
    <t>Благоустройство</t>
  </si>
  <si>
    <t>Районная целевая программа «Содействие занятости населения в сельской местности Батыревского района Чувашской Республики на 2005-2010 годы»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</si>
  <si>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</si>
  <si>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</si>
  <si>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</si>
  <si>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</si>
  <si>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</si>
  <si>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</si>
  <si>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</si>
  <si>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</si>
  <si>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</si>
  <si>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Прочие расходы</t>
  </si>
  <si>
    <t>ЗДРАВООХРАНЕНИЕ, ФИЗИЧЕСКАЯ КУЛЬТУРА И СПОРТ</t>
  </si>
  <si>
    <t>Физическая культура и спорт</t>
  </si>
  <si>
    <t>Центры спортивной подготовки (сборные команды)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</si>
  <si>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</si>
  <si>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</si>
  <si>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</si>
  <si>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</si>
  <si>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</si>
  <si>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</si>
  <si>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</si>
  <si>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Мероприятия в области социальной политики</t>
  </si>
  <si>
    <t>ОТДЕЛ СТРОИТЕЛЬСТВА И РАЗВИТИЯ ОБЩЕСТВЕННОЙ ИНФРАСТРУКТУРЫ АДМИНИСТРАЦИИ БАТЫРЕВСКОГО РАЙОНА</t>
  </si>
  <si>
    <t>Дорожное хозяйство</t>
  </si>
  <si>
    <t>Отдельные мероприятия в области дорожного хозяйства</t>
  </si>
  <si>
    <t>Коммунальное хозяйство</t>
  </si>
  <si>
    <t>Региональные целевые программы</t>
  </si>
  <si>
    <t xml:space="preserve">Очистные сооружения канализации, с. Батырево </t>
  </si>
  <si>
    <t>Комплексная программа «Развитие систем коммунальной инфраструктуры Батыревского района на 2008-2012 годы»</t>
  </si>
  <si>
    <t>Бюджетные инвестиции</t>
  </si>
  <si>
    <t>Другие вопросы в области жилищно-коммунального хозяйства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</si>
  <si>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</si>
  <si>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</si>
  <si>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 xml:space="preserve">Платежи за пользование недрами в целях, не связанных с добычей полезных ископаемых, мобилизуемые на территориях муниципальных районов 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</si>
  <si>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</si>
  <si>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проведение поисковых и разведочных работ, мобилизуемые на территориях муниципальных районов</t>
  </si>
  <si>
    <t>Реконструкция инженерных коммуникаций центральной части с. Батырево (первая очередь)</t>
  </si>
  <si>
    <t>ОБРАЗОВАНИЕ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</si>
  <si>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</si>
  <si>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</si>
  <si>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</si>
  <si>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Общее образование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</si>
  <si>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</si>
  <si>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Республиканская целевая программа развития образования в Чувашской Республике на 2006–2010 годы </t>
  </si>
  <si>
    <t>Средняя общеобразовательная школа, с. Сугуты</t>
  </si>
  <si>
    <t>Средняя общеобразовательная школа с дошкольным учреждением, с. Шыгырдан Батыревского района</t>
  </si>
  <si>
    <t>Стационарная медицинская помощь</t>
  </si>
  <si>
    <t>Другие вопросы в области здравоохранения, физической культуры и спорта</t>
  </si>
  <si>
    <t>Республиканская целевая программа "Совершенствование первичной медико-са­нитарной помощи по основным направлениям приоритетного национального проекта в сфере здравоохранения в Чувашской Республике на 2006–2010 годы"</t>
  </si>
  <si>
    <r>
      <t>Корпус терапевтического, неврологического отделений, детской и женской консультации муниципального учреждения здравоохранения "Батыревская ЦРБ", с. Батырево</t>
    </r>
    <r>
      <rPr>
        <sz val="10"/>
        <color indexed="8"/>
        <rFont val="Times New Roman"/>
        <family val="1"/>
      </rPr>
      <t xml:space="preserve"> </t>
    </r>
  </si>
  <si>
    <t>Субсидии местным бюджетам в рамках реализации постановления Правительства Российской Федерации от 10 декабря 2008 г. № 949 на софинансирование целевых программ муниципальных образований по комплексной компактной застройке и благоустройству сельских поселе</t>
  </si>
  <si>
    <t>Субсидии местным бюджетам на компенсацию части затрат сельскохозяйственных  товаропро-изводителей,  организаций агропромышленного       комплекса независимо от их     организационно-правовых форм      по вовлечению в оборот    необрабатываемых    сельско-</t>
  </si>
  <si>
    <t>МУНИЦИПАЛЬНОЕ УЧРЕЖДЕНИЕ ЗДРАВООХРАНЕНИЯ «БАТЫРЕВСКАЯ ЦЕНТРАЛЬНАЯ РАЙОННАЯ БОЛЬНИЦА»</t>
  </si>
  <si>
    <t>Больницы, клиники, госпитали, медико-санитарные части</t>
  </si>
  <si>
    <t>Амбулаторная помощь</t>
  </si>
  <si>
    <t>Поликлиники, амбулатории, диагностические центры</t>
  </si>
  <si>
    <t>Фельдшерско-акушерские пункты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</si>
  <si>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</si>
  <si>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</si>
  <si>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Медицинская помощь в дневных стационарах всех типов</t>
  </si>
  <si>
    <t>Скорая медицинская помощь</t>
  </si>
  <si>
    <t xml:space="preserve">Подпрограмма «Сахарный диабет» </t>
  </si>
  <si>
    <t xml:space="preserve">Подпрограмма «Туберкулез» </t>
  </si>
  <si>
    <t xml:space="preserve">Подпрограмма «ВИЧ-инспекция» </t>
  </si>
  <si>
    <t>Подпрограмма «Инфекции, передаваемые половым путем»</t>
  </si>
  <si>
    <t xml:space="preserve">Подпрограмма «Онкология» </t>
  </si>
  <si>
    <t>ОТДЕЛ ОБРАЗОВАНИЯ АДМИНИСТРАЦИИ БАТЫРЕВСКОГО РАЙОНА</t>
  </si>
  <si>
    <t>Детские дошкольные учреждения</t>
  </si>
  <si>
    <t>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</si>
  <si>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>Школы-детские сады, школы начальные, неполные средние и средние</t>
  </si>
  <si>
    <t xml:space="preserve">Выполнение функций бюджетными учреждениями </t>
  </si>
  <si>
    <t>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</si>
  <si>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Учреждения по внешкольной работе с детьми</t>
  </si>
  <si>
    <t>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</si>
  <si>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>Ежемесячное денежное вознаграждение за классное руководство</t>
  </si>
  <si>
    <t>Молодежная политика и оздоровление детей</t>
  </si>
  <si>
    <t>Районная целевая программа «Молодежь Батыревского района: 2007-2010 годы»</t>
  </si>
  <si>
    <t>от 21 июля  2010 года № 360</t>
  </si>
  <si>
    <t>СРЕДНЕСРОЧНЫЙ ФИНАНСОВЫЙ ПЛАН БАТЫРЕВСКОГО РАЙОНА НА 2011-2013 ГОДЫ</t>
  </si>
  <si>
    <t xml:space="preserve">2009 год отчет </t>
  </si>
  <si>
    <t>2011 год  прогноз</t>
  </si>
  <si>
    <t>Районная целевая программа «Молодежь Батыревского района: 2011-2015 годы»</t>
  </si>
  <si>
    <t>Районная целевая программа «Пре-дупреждение и борьба с социально значимыми заболеваниями в Баты-ревском районе »</t>
  </si>
  <si>
    <t>Проведение оздоровительных и других мероприятий для детей и молодежи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</si>
  <si>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</si>
  <si>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</si>
  <si>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Ежемесячная денежная компенсация педагогическим работникам учебно-методических кабинетов на приобретение книгоиздательской продукции и периодических изданий</t>
  </si>
  <si>
    <t>Районная целевая программа развития дошкольного образования Батыревского района на 2007-2010 годы</t>
  </si>
  <si>
    <t>Районная целевая программа «Развитие туризма в Батыревском районе на 2007-2010 годы»</t>
  </si>
  <si>
    <t>Подпрограмма «Модернизация системы воспитания детей и молодежи в Батыревском районе» районной целевой программы «Развитие образования в Батыревском районе на 2006-2010 годы»</t>
  </si>
  <si>
    <t>Физкультурно-оздоровитель-ная ра­бота и спортивные мероприятия</t>
  </si>
  <si>
    <t>Мероприятия в области здравоохранения, спорта и физической культуры, туризма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</si>
  <si>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</si>
  <si>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</si>
  <si>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ФИНАНСОВЫЙ ОТДЕЛ АДМИНИСТРАЦИИ БАТЫРЕВСКОГО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</si>
  <si>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</si>
  <si>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расчету и предоставлению дотаций на выравнивание бюджетной обеспеченности поселений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</si>
  <si>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</si>
  <si>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</si>
  <si>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</si>
  <si>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Резервные фонды </t>
  </si>
  <si>
    <t>Резервные фонды</t>
  </si>
  <si>
    <t>Резервные фонды местных администраций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</si>
  <si>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</si>
  <si>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</si>
  <si>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</si>
  <si>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поселений из районного фонда финансовой поддержки </t>
  </si>
  <si>
    <t>Фонд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</si>
  <si>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</si>
  <si>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Федеральные целевые программы</t>
  </si>
  <si>
    <t>Федеральная целевая программа "Жилище" на 2002–2010 годы (второй этап)</t>
  </si>
  <si>
    <t>Подпрограмма "Обеспечение жильем молодых семей"</t>
  </si>
  <si>
    <t xml:space="preserve">Фонд софинансирования 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</si>
  <si>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</si>
  <si>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</si>
  <si>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Фонд софинансирования</t>
  </si>
  <si>
    <t>Субсидии бюджетам сельских поселений на софинансирование расходов бюджетов сельских поселений по осуществлению капитального ремонта объек­тов социально-культурной сферы сельских поселений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</si>
  <si>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</si>
  <si>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</si>
  <si>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</si>
  <si>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</si>
  <si>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</si>
  <si>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Районная целевая программа развития дошкольного образования Батыревского района на 2011-2015 годы</t>
  </si>
  <si>
    <t>Районная целевая программа «Развитие туризма в Батыревском районе на 2011-2015 годы»</t>
  </si>
  <si>
    <t>Подпрограмма «Модернизация системы воспитания детей и молодежи в Батыревском районе» районной целевой программы «Развитие образования в Батыревском районе на 2011-2015 годы»</t>
  </si>
  <si>
    <t>Иные межбюджетные трансферты</t>
  </si>
  <si>
    <t>Иные межбюджетные трансферты  бюджетам бюджетной системы</t>
  </si>
  <si>
    <t>ВСЕГО РАСХОДОВ</t>
  </si>
  <si>
    <t>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</si>
  <si>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01</t>
  </si>
  <si>
    <t>03</t>
  </si>
  <si>
    <t>04</t>
  </si>
  <si>
    <t>05</t>
  </si>
  <si>
    <t>08</t>
  </si>
  <si>
    <t>09</t>
  </si>
  <si>
    <t>07</t>
  </si>
  <si>
    <t>11</t>
  </si>
  <si>
    <t>0020000</t>
  </si>
  <si>
    <t>0020400</t>
  </si>
  <si>
    <t>0020401</t>
  </si>
  <si>
    <t>0020402</t>
  </si>
  <si>
    <t>0020403</t>
  </si>
  <si>
    <t>0020404</t>
  </si>
  <si>
    <t>0010000</t>
  </si>
  <si>
    <t>0013800</t>
  </si>
  <si>
    <t>0029900</t>
  </si>
  <si>
    <t>02</t>
  </si>
  <si>
    <t>06</t>
  </si>
  <si>
    <t>0020405</t>
  </si>
  <si>
    <t>010</t>
  </si>
  <si>
    <t>003</t>
  </si>
  <si>
    <t>001</t>
  </si>
  <si>
    <t>0013600</t>
  </si>
  <si>
    <t>009</t>
  </si>
  <si>
    <t>017</t>
  </si>
  <si>
    <t>005</t>
  </si>
  <si>
    <t>0920000</t>
  </si>
  <si>
    <t>0920300</t>
  </si>
  <si>
    <t>7950000</t>
  </si>
  <si>
    <t>013</t>
  </si>
  <si>
    <t>932</t>
  </si>
  <si>
    <t xml:space="preserve"> </t>
  </si>
  <si>
    <t>008</t>
  </si>
  <si>
    <t>ДОХОДЫ</t>
  </si>
  <si>
    <t>Налоговые доходы</t>
  </si>
  <si>
    <t>Неналоговые доходы</t>
  </si>
  <si>
    <t>Безвозмездные поступления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</si>
  <si>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</si>
  <si>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</si>
  <si>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</si>
  <si>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</si>
  <si>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</si>
  <si>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</si>
  <si>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</si>
  <si>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</si>
  <si>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</si>
  <si>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</si>
  <si>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ПРОФИЦИТ (+), ДЕФИЦИТ (-)</t>
  </si>
  <si>
    <t>Кредиты, полученные от кредитных организаций</t>
  </si>
  <si>
    <t>Исполнение государственных и муниципальных  гарантий в валюте Российской Федерации</t>
  </si>
  <si>
    <t>Изменение остатков средств на счетах по учету средств бюджета Батыревского района</t>
  </si>
  <si>
    <t>МУНИЦИПАЛЬНЫЙ ДОЛГ БАТЫРЕВСКОГО РАЙОНА</t>
  </si>
  <si>
    <t>Исходящий баланс общего долга</t>
  </si>
  <si>
    <t>В том числе объем выданных поручительств на конец года</t>
  </si>
  <si>
    <t>2011 год прогноз</t>
  </si>
  <si>
    <t>Всего доходов</t>
  </si>
  <si>
    <t xml:space="preserve">ДОХОДЫ </t>
  </si>
  <si>
    <t>903</t>
  </si>
  <si>
    <t>Всего расходов</t>
  </si>
  <si>
    <t>ИСТОЧНИКИ ФИНАНСИРОВАНИЯ ДЕФИЦИТА БЮДЖЕТА - всего</t>
  </si>
  <si>
    <t>из них:</t>
  </si>
  <si>
    <t>Бюджетные кредиты, полученные от бюджетов других уровней бюджетной системы Российской Федерации</t>
  </si>
  <si>
    <t>Поступления от продажи имущества, находящегося в муниципальной собственности Батыревского района</t>
  </si>
  <si>
    <t>КОНСОЛИДИРОВАННЫЙ БЮДЖЕТ БАТЫРЕВСКОГО РАЙОНА</t>
  </si>
  <si>
    <t>ДЕФИЦИТ (-), ПРОФИЦИТ (+)</t>
  </si>
  <si>
    <t>МУНИЦИПАЛЬНЫЙ БЮДЖЕТ БАТЫРЕВСКОГО РАЙОНА</t>
  </si>
  <si>
    <t>УТВЕРЖДЕН</t>
  </si>
  <si>
    <t>Постановлением главы</t>
  </si>
  <si>
    <t xml:space="preserve">Батыревского района </t>
  </si>
  <si>
    <t xml:space="preserve"> Объемы 
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бюджета Батыревского района
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</si>
  <si>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</t>
  </si>
  <si>
    <t>Субсидии бюджетам сельских поселений на софинансирование расходов бюджетов сельских поселений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</t>
  </si>
  <si>
    <t>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     3 части 1 статьи 11 Закона Чувашской Республики "О ре­гулировании жилищных отношений" и состоящи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</si>
  <si>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 на строительство (приобретен</t>
  </si>
  <si>
    <r>
      <t>Расходы по расчету и предоставлению субвенций бюджетам поселений для осуществления государственных полномочий Чувашской Республики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обеспечению жилыми помещениями по договорам социального найма категорий граждан, указанных в пунктах 2–3 части 1 статьи 1</t>
    </r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</si>
  <si>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</si>
  <si>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</si>
  <si>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</si>
  <si>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14</t>
  </si>
  <si>
    <t>1020000</t>
  </si>
  <si>
    <t>1020102</t>
  </si>
  <si>
    <t>7950100</t>
  </si>
  <si>
    <t>500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</si>
  <si>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</si>
  <si>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</si>
  <si>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Республиканская целевая программа «Модернизация и развитие автомобильных дорог с Чувашской Республике на 2006-2010 годы с прогнозом до 2025 года»</t>
  </si>
  <si>
    <t>Субсидии юридическим лицам</t>
  </si>
  <si>
    <t>Охрана окружающей среды</t>
  </si>
  <si>
    <t>Иные источники внутреннего финансирования дефицитов бюджетов</t>
  </si>
  <si>
    <t>006</t>
  </si>
  <si>
    <t>Межбюджетные трансферты бюджетам государственных внебюджетных фондов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</si>
  <si>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</si>
  <si>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</si>
  <si>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Страховые взносы по обязательному медицинскому страхованию неработающего населения</t>
  </si>
  <si>
    <t>974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</si>
  <si>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</si>
  <si>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</si>
  <si>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</si>
  <si>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</si>
  <si>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«Социальное развитие села до 2010 года»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</si>
  <si>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</si>
  <si>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</si>
  <si>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099</t>
  </si>
  <si>
    <t>0650000</t>
  </si>
  <si>
    <t>0650300</t>
  </si>
  <si>
    <t>0700000</t>
  </si>
  <si>
    <t>0700500</t>
  </si>
  <si>
    <t xml:space="preserve">Республиканская целевая  про- грамма "Развитие агропро-мышленного комплекса Чувашской Республики и регулирование рынка     сельскохозяйственной     продукции, сырья и продовольствия на 2008-2012   годы"                         </t>
  </si>
  <si>
    <t>10</t>
  </si>
  <si>
    <t>5201200</t>
  </si>
  <si>
    <t>Государственная поддержка внедрения комплексных мер модернизации образования</t>
  </si>
  <si>
    <t>955</t>
  </si>
  <si>
    <t>992</t>
  </si>
  <si>
    <t>Субсидии местным бюджетам на поощрение победителей экономического соревнования между сельскими, городскими поселениями Чувашской Республики</t>
  </si>
  <si>
    <t xml:space="preserve">Субсидии местным бюджетам на поощрение победителей республиканского конкурса на лучшую организацию труда в сельской местности Чувашской Республики </t>
  </si>
  <si>
    <t>плану Батыревского района</t>
  </si>
  <si>
    <t>бюджет муниципального района</t>
  </si>
  <si>
    <t>к среднесрочному финансовому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</si>
  <si>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</si>
  <si>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</si>
  <si>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</si>
  <si>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Платежи за добычу полезных ископаемых</t>
  </si>
  <si>
    <t>в том числе:</t>
  </si>
  <si>
    <t>Платежи за добычу подземных вод</t>
  </si>
  <si>
    <t>Налог на имущество предприятий</t>
  </si>
  <si>
    <t>Налог с имущества, переходящего в порядке наследования или дарения</t>
  </si>
  <si>
    <t>Земельный налог (по обязательствам, возникшим до 1 января 2006 года), мобилизуемый на межселенных территориях</t>
  </si>
  <si>
    <t>Земельный налог (по обязательствам, возникшим до 1 января 2006 года), мобилизуемый на территориях поселений</t>
  </si>
  <si>
    <t>Налог с продаж</t>
  </si>
  <si>
    <t>Сбор на нужды образовательных учреждений, взимаемый с юридических лиц</t>
  </si>
  <si>
    <t>Налог на рекламу, мобилизуемый на территории муниципальных районов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</si>
  <si>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</si>
  <si>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</si>
  <si>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</si>
  <si>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0200000</t>
  </si>
  <si>
    <t>0200002</t>
  </si>
  <si>
    <t>Осуществление полномочий по подготовке проведения статистических переписей</t>
  </si>
  <si>
    <t>0014300</t>
  </si>
  <si>
    <t>Районная целевая программа «Развитие гражданской обороны, снижение рисков и смягчение последствий чрезвычайных ситуаций природного и техногенного характера в Батыревском районе на 2010-2020 годы»</t>
  </si>
  <si>
    <t>Федеральная целевая программа "Культура России (2006 - 2010 годы)"</t>
  </si>
  <si>
    <t>1000200</t>
  </si>
  <si>
    <t>Выполнение функций автономными учреждениями</t>
  </si>
  <si>
    <t>019</t>
  </si>
  <si>
    <t>4409910</t>
  </si>
  <si>
    <t>4409920</t>
  </si>
  <si>
    <t>Реализация государственных функций в области социальной политики</t>
  </si>
  <si>
    <t>0980102</t>
  </si>
  <si>
    <t>Поддержка коммунального хозяйства</t>
  </si>
  <si>
    <t>Мероприятия в области коммунального хозяйства</t>
  </si>
  <si>
    <t>Прочее благоустройство</t>
  </si>
  <si>
    <t>Реконструкция инженерных коммуникаций центральной части с. Батырево (первая очередь)</t>
  </si>
  <si>
    <t>0020407</t>
  </si>
  <si>
    <t>Расходы по расчету и предоставлению субвенций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</si>
  <si>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7951200</t>
  </si>
  <si>
    <t>Районная целевая программа «Повышение контроля за качеством строительных работ в Батыревском районе на 2010-2012 годы</t>
  </si>
  <si>
    <t>4219910</t>
  </si>
  <si>
    <t>4219920</t>
  </si>
  <si>
    <t>4230000</t>
  </si>
  <si>
    <t>Мероприятия по проведению оздоровительной кампании детей</t>
  </si>
  <si>
    <t>Оздоровление детей</t>
  </si>
  <si>
    <t>7950200</t>
  </si>
  <si>
    <t>7950300</t>
  </si>
  <si>
    <t>7950400</t>
  </si>
  <si>
    <t>4709910</t>
  </si>
  <si>
    <t>4709920</t>
  </si>
  <si>
    <t>4789910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</si>
  <si>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муниципального района</t>
  </si>
  <si>
    <t>Денежные взыскания (штрафы) за нарушение Федерального закона "О пожарной безопасности"</t>
  </si>
  <si>
    <t>Нормативы отчислений от налоговых доходов в бюджет Батыревского района, устанавливаемые на местном уровне</t>
  </si>
  <si>
    <t>Приложение 1</t>
  </si>
  <si>
    <t>Приложение 3</t>
  </si>
  <si>
    <t>(рублей)</t>
  </si>
  <si>
    <t>Показатели</t>
  </si>
  <si>
    <t>бюджеты сельских поселений</t>
  </si>
  <si>
    <t>2012 год прогноз</t>
  </si>
  <si>
    <t>на 2011-2013 годы</t>
  </si>
  <si>
    <t>2009 год отчет</t>
  </si>
  <si>
    <t>2010 год оценка</t>
  </si>
  <si>
    <t>2013 год прогноз</t>
  </si>
  <si>
    <r>
      <t>Р</t>
    </r>
    <r>
      <rPr>
        <i/>
        <sz val="10"/>
        <rFont val="Times New Roman"/>
        <family val="1"/>
      </rPr>
      <t>еализация государственной политики занятости населения</t>
    </r>
  </si>
  <si>
    <t>Озеленение</t>
  </si>
  <si>
    <t>Другие вопросы в области культуры, кинематографии и средств массовой информации</t>
  </si>
  <si>
    <t>Районная целевая программа «Развитие культуры Батыревского района 2009-2012 годы»</t>
  </si>
  <si>
    <t>Поддержка жилищного хозяйства</t>
  </si>
  <si>
    <t>Мероприятия в области жилищного хозяйства</t>
  </si>
  <si>
    <t>Софинансирование из республиканского бюджета капитального ремонта объектов социально-культурной сферы</t>
  </si>
  <si>
    <t>Софинансирование из местного бюджета капитального ремонта объектов социально-культурной сферы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</si>
  <si>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</si>
  <si>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Развитие улично-дорожной сети сельских населенных пунктов</t>
  </si>
  <si>
    <t>Софинансирование объектов капитального строительства го­сударственной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</si>
  <si>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5223900</t>
  </si>
  <si>
    <t>5223901</t>
  </si>
  <si>
    <t>Республиканская целевая программа "Обеспечение насе-ления Чувашской Республики качественной питьевой во-дой на 2005–2008 годы"</t>
  </si>
  <si>
    <t>Групповой водовод Батыревского, Шемуршинского и юж-ной части Комсомольского районов</t>
  </si>
  <si>
    <t>7950900</t>
  </si>
  <si>
    <t>7951000</t>
  </si>
  <si>
    <t>7951100</t>
  </si>
  <si>
    <t>1001100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</si>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</sst>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0"/>
    </font>
    <font>
      <sz val="12"/>
      <color indexed="8"/>
      <name val="TimesET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2"/>
      <name val="Arial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3" fontId="1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5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3" fontId="21" fillId="0" borderId="0" xfId="0" applyNumberFormat="1" applyFont="1" applyFill="1" applyAlignment="1">
      <alignment horizontal="right" wrapText="1"/>
    </xf>
    <xf numFmtId="0" fontId="23" fillId="0" borderId="0" xfId="0" applyFont="1" applyAlignment="1">
      <alignment horizontal="center" wrapText="1"/>
    </xf>
    <xf numFmtId="3" fontId="23" fillId="0" borderId="0" xfId="0" applyNumberFormat="1" applyFont="1" applyFill="1" applyAlignment="1">
      <alignment horizontal="right" wrapText="1"/>
    </xf>
    <xf numFmtId="0" fontId="1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3" fontId="7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 vertical="top"/>
    </xf>
    <xf numFmtId="3" fontId="27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Alignment="1">
      <alignment/>
    </xf>
    <xf numFmtId="3" fontId="29" fillId="2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3" fontId="31" fillId="0" borderId="0" xfId="0" applyNumberFormat="1" applyFont="1" applyFill="1" applyAlignment="1">
      <alignment wrapText="1"/>
    </xf>
    <xf numFmtId="3" fontId="31" fillId="0" borderId="0" xfId="0" applyNumberFormat="1" applyFont="1" applyFill="1" applyAlignment="1">
      <alignment horizontal="right" wrapText="1"/>
    </xf>
    <xf numFmtId="3" fontId="31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9" fillId="2" borderId="0" xfId="0" applyFont="1" applyFill="1" applyAlignment="1">
      <alignment vertical="top" wrapText="1"/>
    </xf>
    <xf numFmtId="3" fontId="29" fillId="3" borderId="0" xfId="0" applyNumberFormat="1" applyFont="1" applyFill="1" applyBorder="1" applyAlignment="1">
      <alignment horizontal="right" wrapText="1"/>
    </xf>
    <xf numFmtId="3" fontId="29" fillId="3" borderId="0" xfId="0" applyNumberFormat="1" applyFont="1" applyFill="1" applyBorder="1" applyAlignment="1">
      <alignment wrapText="1"/>
    </xf>
    <xf numFmtId="0" fontId="12" fillId="3" borderId="0" xfId="0" applyFont="1" applyFill="1" applyBorder="1" applyAlignment="1">
      <alignment horizontal="justify" vertical="top" wrapText="1"/>
    </xf>
    <xf numFmtId="0" fontId="30" fillId="3" borderId="0" xfId="0" applyFont="1" applyFill="1" applyBorder="1" applyAlignment="1">
      <alignment/>
    </xf>
    <xf numFmtId="3" fontId="12" fillId="3" borderId="0" xfId="0" applyNumberFormat="1" applyFont="1" applyFill="1" applyBorder="1" applyAlignment="1">
      <alignment horizontal="right" wrapText="1"/>
    </xf>
    <xf numFmtId="3" fontId="12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3" fillId="2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9" fillId="2" borderId="0" xfId="0" applyFont="1" applyFill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center" wrapText="1"/>
    </xf>
    <xf numFmtId="3" fontId="29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 applyProtection="1">
      <alignment horizontal="right" wrapText="1"/>
      <protection locked="0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top" wrapText="1"/>
    </xf>
    <xf numFmtId="1" fontId="13" fillId="0" borderId="0" xfId="0" applyNumberFormat="1" applyFont="1" applyAlignment="1">
      <alignment horizontal="right" wrapText="1"/>
    </xf>
    <xf numFmtId="3" fontId="31" fillId="0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wrapText="1"/>
    </xf>
    <xf numFmtId="1" fontId="31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 wrapText="1"/>
    </xf>
    <xf numFmtId="0" fontId="23" fillId="0" borderId="0" xfId="0" applyFont="1" applyAlignment="1">
      <alignment wrapText="1"/>
    </xf>
    <xf numFmtId="3" fontId="23" fillId="0" borderId="0" xfId="0" applyNumberFormat="1" applyFont="1" applyFill="1" applyAlignment="1">
      <alignment wrapText="1"/>
    </xf>
    <xf numFmtId="0" fontId="14" fillId="0" borderId="0" xfId="0" applyFont="1" applyAlignment="1">
      <alignment vertical="top" wrapText="1"/>
    </xf>
    <xf numFmtId="0" fontId="6" fillId="0" borderId="2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1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8" fillId="0" borderId="0" xfId="0" applyFont="1" applyAlignment="1">
      <alignment horizontal="justify" vertical="top" wrapText="1"/>
    </xf>
    <xf numFmtId="49" fontId="12" fillId="3" borderId="0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left" vertical="top"/>
    </xf>
    <xf numFmtId="0" fontId="23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R644"/>
  <sheetViews>
    <sheetView tabSelected="1" view="pageBreakPreview" zoomScale="80" zoomScaleNormal="80" zoomScaleSheetLayoutView="80" workbookViewId="0" topLeftCell="A1">
      <selection activeCell="J3" sqref="J3:L3"/>
    </sheetView>
  </sheetViews>
  <sheetFormatPr defaultColWidth="9.140625" defaultRowHeight="12.75"/>
  <cols>
    <col min="1" max="1" width="3.421875" style="0" customWidth="1"/>
    <col min="2" max="2" width="50.00390625" style="0" customWidth="1"/>
    <col min="3" max="3" width="6.28125" style="0" customWidth="1"/>
    <col min="4" max="4" width="4.8515625" style="0" customWidth="1"/>
    <col min="5" max="5" width="5.28125" style="0" customWidth="1"/>
    <col min="6" max="6" width="9.00390625" style="0" customWidth="1"/>
    <col min="7" max="7" width="5.57421875" style="0" customWidth="1"/>
    <col min="8" max="8" width="13.421875" style="28" customWidth="1"/>
    <col min="9" max="9" width="14.421875" style="28" customWidth="1"/>
    <col min="10" max="10" width="14.140625" style="93" customWidth="1"/>
    <col min="11" max="11" width="14.140625" style="0" customWidth="1"/>
    <col min="12" max="12" width="15.140625" style="0" customWidth="1"/>
  </cols>
  <sheetData>
    <row r="1" spans="10:12" ht="16.5">
      <c r="J1" s="167" t="s">
        <v>406</v>
      </c>
      <c r="K1" s="168"/>
      <c r="L1" s="168"/>
    </row>
    <row r="2" spans="10:12" ht="16.5">
      <c r="J2" s="167" t="s">
        <v>354</v>
      </c>
      <c r="K2" s="167"/>
      <c r="L2" s="167"/>
    </row>
    <row r="3" spans="10:12" ht="16.5">
      <c r="J3" s="167" t="s">
        <v>352</v>
      </c>
      <c r="K3" s="167"/>
      <c r="L3" s="167"/>
    </row>
    <row r="4" spans="10:12" ht="16.5">
      <c r="J4" s="168" t="s">
        <v>412</v>
      </c>
      <c r="K4" s="168"/>
      <c r="L4" s="168"/>
    </row>
    <row r="5" spans="10:12" ht="16.5">
      <c r="J5" s="90"/>
      <c r="K5" s="54"/>
      <c r="L5" s="54"/>
    </row>
    <row r="6" spans="2:12" ht="51" customHeight="1">
      <c r="B6" s="162" t="s">
        <v>306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2:12" ht="15" thickBot="1">
      <c r="B7" s="17"/>
      <c r="K7" s="28"/>
      <c r="L7" s="28" t="s">
        <v>408</v>
      </c>
    </row>
    <row r="8" spans="2:12" ht="13.5" customHeight="1">
      <c r="B8" s="158" t="s">
        <v>76</v>
      </c>
      <c r="C8" s="158" t="s">
        <v>77</v>
      </c>
      <c r="D8" s="158" t="s">
        <v>78</v>
      </c>
      <c r="E8" s="158" t="s">
        <v>79</v>
      </c>
      <c r="F8" s="158" t="s">
        <v>80</v>
      </c>
      <c r="G8" s="158" t="s">
        <v>81</v>
      </c>
      <c r="H8" s="155" t="s">
        <v>413</v>
      </c>
      <c r="I8" s="155" t="s">
        <v>414</v>
      </c>
      <c r="J8" s="155" t="s">
        <v>291</v>
      </c>
      <c r="K8" s="155" t="s">
        <v>411</v>
      </c>
      <c r="L8" s="155" t="s">
        <v>415</v>
      </c>
    </row>
    <row r="9" spans="2:12" ht="12.75" customHeight="1">
      <c r="B9" s="159"/>
      <c r="C9" s="159"/>
      <c r="D9" s="159"/>
      <c r="E9" s="159"/>
      <c r="F9" s="159"/>
      <c r="G9" s="159"/>
      <c r="H9" s="156"/>
      <c r="I9" s="156"/>
      <c r="J9" s="156"/>
      <c r="K9" s="156"/>
      <c r="L9" s="156"/>
    </row>
    <row r="10" spans="2:12" ht="13.5" customHeight="1" thickBot="1">
      <c r="B10" s="160"/>
      <c r="C10" s="160"/>
      <c r="D10" s="160"/>
      <c r="E10" s="160"/>
      <c r="F10" s="160"/>
      <c r="G10" s="160"/>
      <c r="H10" s="157"/>
      <c r="I10" s="157"/>
      <c r="J10" s="157"/>
      <c r="K10" s="157"/>
      <c r="L10" s="157"/>
    </row>
    <row r="11" spans="2:12" ht="13.5" thickBot="1">
      <c r="B11" s="2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</row>
    <row r="12" spans="2:12" ht="12.75">
      <c r="B12" s="4"/>
      <c r="C12" s="1"/>
      <c r="D12" s="1"/>
      <c r="E12" s="1"/>
      <c r="F12" s="1"/>
      <c r="G12" s="1"/>
      <c r="H12" s="89"/>
      <c r="I12" s="89"/>
      <c r="J12" s="26"/>
      <c r="K12" s="26"/>
      <c r="L12" s="26"/>
    </row>
    <row r="13" spans="2:12" ht="38.25" customHeight="1">
      <c r="B13" s="130" t="s">
        <v>82</v>
      </c>
      <c r="C13" s="131">
        <v>903</v>
      </c>
      <c r="D13" s="131"/>
      <c r="E13" s="131"/>
      <c r="F13" s="131"/>
      <c r="G13" s="131"/>
      <c r="H13" s="132">
        <f>H15+H49+H70+H90+H131+H137+H150+H84</f>
        <v>35719187</v>
      </c>
      <c r="I13" s="132">
        <f>I15+I49+I70+I90+I131+I137+I150+I84</f>
        <v>56309813</v>
      </c>
      <c r="J13" s="132">
        <f>J15+J49+J70+J90+J131+J137+J150+J84</f>
        <v>55261984.824</v>
      </c>
      <c r="K13" s="132">
        <f>K15+K49+K70+K90+K131+K137+K150+K84</f>
        <v>59772940.46880001</v>
      </c>
      <c r="L13" s="132">
        <f>L15+L49+L70+L90+L131+L137+L150+L84</f>
        <v>65593330.51568001</v>
      </c>
    </row>
    <row r="14" spans="2:12" ht="15" customHeight="1">
      <c r="B14" s="6"/>
      <c r="C14" s="161">
        <v>903</v>
      </c>
      <c r="D14" s="161" t="s">
        <v>236</v>
      </c>
      <c r="E14" s="161"/>
      <c r="F14" s="161"/>
      <c r="G14" s="161"/>
      <c r="H14" s="98"/>
      <c r="I14" s="98"/>
      <c r="J14" s="98"/>
      <c r="K14" s="99"/>
      <c r="L14" s="52"/>
    </row>
    <row r="15" spans="2:12" ht="15" customHeight="1">
      <c r="B15" s="6" t="s">
        <v>83</v>
      </c>
      <c r="C15" s="161"/>
      <c r="D15" s="161"/>
      <c r="E15" s="161"/>
      <c r="F15" s="161"/>
      <c r="G15" s="161"/>
      <c r="H15" s="100">
        <f>H16+H25+H32</f>
        <v>14528800</v>
      </c>
      <c r="I15" s="100">
        <f>I16+I25+I32+I28</f>
        <v>11211708</v>
      </c>
      <c r="J15" s="100">
        <f>J16+J25+J32+J28</f>
        <v>11394960.5</v>
      </c>
      <c r="K15" s="100">
        <f>K16+K25+K32+K28</f>
        <v>11001041.32</v>
      </c>
      <c r="L15" s="100">
        <f>L16+L25+L32+L28</f>
        <v>12131671.452000001</v>
      </c>
    </row>
    <row r="16" spans="2:12" ht="42" customHeight="1">
      <c r="B16" s="8" t="s">
        <v>84</v>
      </c>
      <c r="C16" s="19">
        <v>903</v>
      </c>
      <c r="D16" s="19" t="s">
        <v>236</v>
      </c>
      <c r="E16" s="19" t="s">
        <v>238</v>
      </c>
      <c r="F16" s="19"/>
      <c r="G16" s="20"/>
      <c r="H16" s="100">
        <f>H17</f>
        <v>11728204</v>
      </c>
      <c r="I16" s="100">
        <f>I17</f>
        <v>8072054</v>
      </c>
      <c r="J16" s="100">
        <f>J17</f>
        <v>8860860.5</v>
      </c>
      <c r="K16" s="100">
        <f>K17</f>
        <v>7964441.32</v>
      </c>
      <c r="L16" s="100">
        <f>L17</f>
        <v>8793631.452000001</v>
      </c>
    </row>
    <row r="17" spans="2:12" ht="42" customHeight="1">
      <c r="B17" s="9" t="s">
        <v>85</v>
      </c>
      <c r="C17" s="20">
        <v>903</v>
      </c>
      <c r="D17" s="20" t="s">
        <v>236</v>
      </c>
      <c r="E17" s="20" t="s">
        <v>238</v>
      </c>
      <c r="F17" s="20" t="s">
        <v>244</v>
      </c>
      <c r="G17" s="20"/>
      <c r="H17" s="95">
        <f>H19+H21+H22+H23+H24</f>
        <v>11728204</v>
      </c>
      <c r="I17" s="95">
        <f>I19+I21+I22+I23+I24</f>
        <v>8072054</v>
      </c>
      <c r="J17" s="95">
        <f>J19+J21+J22+J23+J24</f>
        <v>8860860.5</v>
      </c>
      <c r="K17" s="95">
        <f>K19+K21+K22+K23+K24</f>
        <v>7964441.32</v>
      </c>
      <c r="L17" s="95">
        <f>L19+L21+L22+L23+L24</f>
        <v>8793631.452000001</v>
      </c>
    </row>
    <row r="18" spans="2:12" ht="15" customHeight="1">
      <c r="B18" s="10" t="s">
        <v>86</v>
      </c>
      <c r="C18" s="20">
        <v>903</v>
      </c>
      <c r="D18" s="20" t="s">
        <v>236</v>
      </c>
      <c r="E18" s="20" t="s">
        <v>238</v>
      </c>
      <c r="F18" s="20" t="s">
        <v>245</v>
      </c>
      <c r="G18" s="20"/>
      <c r="H18" s="95">
        <f>H19</f>
        <v>11343904</v>
      </c>
      <c r="I18" s="95">
        <f>I19</f>
        <v>7706054</v>
      </c>
      <c r="J18" s="95">
        <f>J19</f>
        <v>8476659.4</v>
      </c>
      <c r="K18" s="95">
        <f>K19</f>
        <v>7518640</v>
      </c>
      <c r="L18" s="95">
        <f>L19</f>
        <v>8299390</v>
      </c>
    </row>
    <row r="19" spans="2:12" ht="17.25" customHeight="1">
      <c r="B19" s="11" t="s">
        <v>87</v>
      </c>
      <c r="C19" s="20">
        <v>903</v>
      </c>
      <c r="D19" s="20" t="s">
        <v>236</v>
      </c>
      <c r="E19" s="20" t="s">
        <v>238</v>
      </c>
      <c r="F19" s="20" t="s">
        <v>245</v>
      </c>
      <c r="G19" s="20">
        <v>500</v>
      </c>
      <c r="H19" s="95">
        <v>11343904</v>
      </c>
      <c r="I19" s="95">
        <v>7706054</v>
      </c>
      <c r="J19" s="95">
        <f>I19*1.1</f>
        <v>8476659.4</v>
      </c>
      <c r="K19" s="95">
        <v>7518640</v>
      </c>
      <c r="L19" s="95">
        <v>8299390</v>
      </c>
    </row>
    <row r="20" spans="2:12" ht="42.75" customHeight="1">
      <c r="B20" s="164" t="s">
        <v>235</v>
      </c>
      <c r="C20" s="163">
        <v>903</v>
      </c>
      <c r="D20" s="163" t="s">
        <v>236</v>
      </c>
      <c r="E20" s="163" t="s">
        <v>238</v>
      </c>
      <c r="F20" s="163" t="s">
        <v>246</v>
      </c>
      <c r="G20" s="163">
        <v>500</v>
      </c>
      <c r="H20" s="98"/>
      <c r="I20" s="98"/>
      <c r="J20" s="98"/>
      <c r="K20" s="166">
        <f>J21*1.5</f>
        <v>4050</v>
      </c>
      <c r="L20" s="52"/>
    </row>
    <row r="21" spans="2:12" ht="25.5" customHeight="1">
      <c r="B21" s="164"/>
      <c r="C21" s="163"/>
      <c r="D21" s="163"/>
      <c r="E21" s="163"/>
      <c r="F21" s="163"/>
      <c r="G21" s="163"/>
      <c r="H21" s="95">
        <v>10200</v>
      </c>
      <c r="I21" s="95">
        <v>2700</v>
      </c>
      <c r="J21" s="95">
        <v>2700</v>
      </c>
      <c r="K21" s="166"/>
      <c r="L21" s="52">
        <f>K20*1.2</f>
        <v>4860</v>
      </c>
    </row>
    <row r="22" spans="2:12" ht="54" customHeight="1">
      <c r="B22" s="10" t="s">
        <v>88</v>
      </c>
      <c r="C22" s="20">
        <v>903</v>
      </c>
      <c r="D22" s="20" t="s">
        <v>236</v>
      </c>
      <c r="E22" s="20" t="s">
        <v>238</v>
      </c>
      <c r="F22" s="20" t="s">
        <v>247</v>
      </c>
      <c r="G22" s="20">
        <v>500</v>
      </c>
      <c r="H22" s="95">
        <v>161200</v>
      </c>
      <c r="I22" s="95">
        <v>153200</v>
      </c>
      <c r="J22" s="95">
        <f>I22*1.061</f>
        <v>162545.19999999998</v>
      </c>
      <c r="K22" s="95">
        <f>J22*1.2</f>
        <v>195054.23999999996</v>
      </c>
      <c r="L22" s="142">
        <f>K22*1.1</f>
        <v>214559.66399999996</v>
      </c>
    </row>
    <row r="23" spans="2:12" ht="45.75" customHeight="1">
      <c r="B23" s="10" t="s">
        <v>89</v>
      </c>
      <c r="C23" s="20">
        <v>903</v>
      </c>
      <c r="D23" s="20" t="s">
        <v>236</v>
      </c>
      <c r="E23" s="20" t="s">
        <v>238</v>
      </c>
      <c r="F23" s="20" t="s">
        <v>248</v>
      </c>
      <c r="G23" s="20">
        <v>500</v>
      </c>
      <c r="H23" s="95">
        <v>152900</v>
      </c>
      <c r="I23" s="95">
        <v>150100</v>
      </c>
      <c r="J23" s="95">
        <f>I23*1.059</f>
        <v>158955.9</v>
      </c>
      <c r="K23" s="143">
        <f>J23*1.2</f>
        <v>190747.08</v>
      </c>
      <c r="L23" s="142">
        <f>K23*1.1</f>
        <v>209821.788</v>
      </c>
    </row>
    <row r="24" spans="2:12" ht="15" customHeight="1">
      <c r="B24" s="11" t="s">
        <v>90</v>
      </c>
      <c r="C24" s="20">
        <v>903</v>
      </c>
      <c r="D24" s="20" t="s">
        <v>236</v>
      </c>
      <c r="E24" s="20" t="s">
        <v>238</v>
      </c>
      <c r="F24" s="20" t="s">
        <v>249</v>
      </c>
      <c r="G24" s="20">
        <v>500</v>
      </c>
      <c r="H24" s="95">
        <v>60000</v>
      </c>
      <c r="I24" s="95">
        <v>60000</v>
      </c>
      <c r="J24" s="95">
        <v>60000</v>
      </c>
      <c r="K24" s="143">
        <v>60000</v>
      </c>
      <c r="L24" s="142">
        <v>65000</v>
      </c>
    </row>
    <row r="25" spans="2:12" ht="15" customHeight="1">
      <c r="B25" s="8" t="s">
        <v>312</v>
      </c>
      <c r="C25" s="58">
        <v>903</v>
      </c>
      <c r="D25" s="19" t="s">
        <v>236</v>
      </c>
      <c r="E25" s="19" t="s">
        <v>239</v>
      </c>
      <c r="F25" s="19"/>
      <c r="G25" s="20"/>
      <c r="H25" s="100">
        <v>2700</v>
      </c>
      <c r="I25" s="100">
        <f>I26</f>
        <v>1904</v>
      </c>
      <c r="J25" s="100">
        <f>J26</f>
        <v>2100</v>
      </c>
      <c r="K25" s="100">
        <f>K26</f>
        <v>2200</v>
      </c>
      <c r="L25" s="100">
        <f>L26</f>
        <v>2200</v>
      </c>
    </row>
    <row r="26" spans="2:12" ht="42.75" customHeight="1">
      <c r="B26" s="71" t="s">
        <v>313</v>
      </c>
      <c r="C26" s="59">
        <v>903</v>
      </c>
      <c r="D26" s="20" t="s">
        <v>236</v>
      </c>
      <c r="E26" s="20" t="s">
        <v>239</v>
      </c>
      <c r="F26" s="20" t="s">
        <v>314</v>
      </c>
      <c r="G26" s="20"/>
      <c r="H26" s="95">
        <v>2700</v>
      </c>
      <c r="I26" s="95">
        <v>1904</v>
      </c>
      <c r="J26" s="95">
        <v>2100</v>
      </c>
      <c r="K26" s="143">
        <v>2200</v>
      </c>
      <c r="L26" s="143">
        <v>2200</v>
      </c>
    </row>
    <row r="27" spans="2:12" ht="27.75" customHeight="1">
      <c r="B27" s="16" t="s">
        <v>87</v>
      </c>
      <c r="C27" s="59">
        <v>903</v>
      </c>
      <c r="D27" s="20" t="s">
        <v>236</v>
      </c>
      <c r="E27" s="20" t="s">
        <v>239</v>
      </c>
      <c r="F27" s="20" t="s">
        <v>314</v>
      </c>
      <c r="G27" s="20">
        <v>500</v>
      </c>
      <c r="H27" s="95">
        <v>2700</v>
      </c>
      <c r="I27" s="95">
        <f>I26</f>
        <v>1904</v>
      </c>
      <c r="J27" s="95">
        <f>J26</f>
        <v>2100</v>
      </c>
      <c r="K27" s="95">
        <f>K26</f>
        <v>2200</v>
      </c>
      <c r="L27" s="95">
        <f>L26</f>
        <v>2200</v>
      </c>
    </row>
    <row r="28" spans="2:12" ht="16.5" customHeight="1">
      <c r="B28" s="136" t="s">
        <v>368</v>
      </c>
      <c r="C28" s="58">
        <v>903</v>
      </c>
      <c r="D28" s="19" t="s">
        <v>236</v>
      </c>
      <c r="E28" s="19" t="s">
        <v>242</v>
      </c>
      <c r="F28" s="56"/>
      <c r="G28" s="57"/>
      <c r="I28" s="100">
        <v>543250</v>
      </c>
      <c r="J28" s="100"/>
      <c r="K28" s="144"/>
      <c r="L28" s="144"/>
    </row>
    <row r="29" spans="2:12" ht="17.25" customHeight="1">
      <c r="B29" s="137" t="s">
        <v>369</v>
      </c>
      <c r="C29" s="59">
        <v>903</v>
      </c>
      <c r="D29" s="20" t="s">
        <v>236</v>
      </c>
      <c r="E29" s="20" t="s">
        <v>242</v>
      </c>
      <c r="F29" s="20" t="s">
        <v>371</v>
      </c>
      <c r="G29" s="57"/>
      <c r="I29" s="95">
        <v>543250</v>
      </c>
      <c r="J29" s="95"/>
      <c r="K29" s="143"/>
      <c r="L29" s="143"/>
    </row>
    <row r="30" spans="2:12" ht="27.75" customHeight="1">
      <c r="B30" s="137" t="s">
        <v>370</v>
      </c>
      <c r="C30" s="59">
        <v>903</v>
      </c>
      <c r="D30" s="20" t="s">
        <v>236</v>
      </c>
      <c r="E30" s="20" t="s">
        <v>242</v>
      </c>
      <c r="F30" s="20" t="s">
        <v>372</v>
      </c>
      <c r="G30" s="57"/>
      <c r="I30" s="95">
        <v>543250</v>
      </c>
      <c r="J30" s="95"/>
      <c r="K30" s="143"/>
      <c r="L30" s="143"/>
    </row>
    <row r="31" spans="2:12" ht="27.75" customHeight="1">
      <c r="B31" s="127" t="s">
        <v>87</v>
      </c>
      <c r="C31" s="59" t="s">
        <v>294</v>
      </c>
      <c r="D31" s="20" t="s">
        <v>236</v>
      </c>
      <c r="E31" s="20" t="s">
        <v>242</v>
      </c>
      <c r="F31" s="20" t="s">
        <v>372</v>
      </c>
      <c r="G31" s="57">
        <v>500</v>
      </c>
      <c r="I31" s="95">
        <v>543250</v>
      </c>
      <c r="J31" s="95"/>
      <c r="K31" s="143"/>
      <c r="L31" s="143"/>
    </row>
    <row r="32" spans="2:12" ht="15" customHeight="1">
      <c r="B32" s="8" t="s">
        <v>91</v>
      </c>
      <c r="C32" s="19">
        <v>903</v>
      </c>
      <c r="D32" s="19" t="s">
        <v>236</v>
      </c>
      <c r="E32" s="19">
        <v>14</v>
      </c>
      <c r="F32" s="19"/>
      <c r="G32" s="20"/>
      <c r="H32" s="100">
        <f>H35+H41+H44+H45</f>
        <v>2797896</v>
      </c>
      <c r="I32" s="100">
        <f>I33+I41+I44</f>
        <v>2594500</v>
      </c>
      <c r="J32" s="100">
        <f>J33+J41+J44</f>
        <v>2532000</v>
      </c>
      <c r="K32" s="100">
        <f>K33+K41+K44</f>
        <v>3034400</v>
      </c>
      <c r="L32" s="100">
        <f>L33+L41+L44</f>
        <v>3335840.0000000005</v>
      </c>
    </row>
    <row r="33" spans="2:12" ht="26.25" customHeight="1">
      <c r="B33" s="9" t="s">
        <v>92</v>
      </c>
      <c r="C33" s="20">
        <v>903</v>
      </c>
      <c r="D33" s="20" t="s">
        <v>236</v>
      </c>
      <c r="E33" s="20">
        <v>14</v>
      </c>
      <c r="F33" s="20" t="s">
        <v>250</v>
      </c>
      <c r="G33" s="20"/>
      <c r="H33" s="95">
        <v>942200</v>
      </c>
      <c r="I33" s="95">
        <f>I34+I36</f>
        <v>1008500</v>
      </c>
      <c r="J33" s="95">
        <v>789400</v>
      </c>
      <c r="K33" s="143">
        <f>J33*1.2</f>
        <v>947280</v>
      </c>
      <c r="L33" s="142">
        <f>K33*1.1</f>
        <v>1042008.0000000001</v>
      </c>
    </row>
    <row r="34" spans="2:12" ht="27.75" customHeight="1">
      <c r="B34" s="10" t="s">
        <v>93</v>
      </c>
      <c r="C34" s="20">
        <v>903</v>
      </c>
      <c r="D34" s="20" t="s">
        <v>236</v>
      </c>
      <c r="E34" s="20">
        <v>14</v>
      </c>
      <c r="F34" s="20" t="s">
        <v>251</v>
      </c>
      <c r="G34" s="20"/>
      <c r="H34" s="95">
        <f>H33</f>
        <v>942200</v>
      </c>
      <c r="I34" s="95">
        <v>789400</v>
      </c>
      <c r="J34" s="95">
        <f aca="true" t="shared" si="0" ref="I34:L35">J33</f>
        <v>789400</v>
      </c>
      <c r="K34" s="143">
        <f t="shared" si="0"/>
        <v>947280</v>
      </c>
      <c r="L34" s="143">
        <f t="shared" si="0"/>
        <v>1042008.0000000001</v>
      </c>
    </row>
    <row r="35" spans="2:12" ht="28.5" customHeight="1">
      <c r="B35" s="16" t="s">
        <v>87</v>
      </c>
      <c r="C35" s="20">
        <v>903</v>
      </c>
      <c r="D35" s="20" t="s">
        <v>236</v>
      </c>
      <c r="E35" s="20">
        <v>14</v>
      </c>
      <c r="F35" s="20" t="s">
        <v>251</v>
      </c>
      <c r="G35" s="20">
        <v>500</v>
      </c>
      <c r="H35" s="95">
        <f>H34</f>
        <v>942200</v>
      </c>
      <c r="I35" s="95">
        <f t="shared" si="0"/>
        <v>789400</v>
      </c>
      <c r="J35" s="95">
        <f t="shared" si="0"/>
        <v>789400</v>
      </c>
      <c r="K35" s="143">
        <f t="shared" si="0"/>
        <v>947280</v>
      </c>
      <c r="L35" s="143">
        <f t="shared" si="0"/>
        <v>1042008.0000000001</v>
      </c>
    </row>
    <row r="36" spans="2:12" ht="28.5" customHeight="1">
      <c r="B36" s="138" t="s">
        <v>373</v>
      </c>
      <c r="C36" s="20"/>
      <c r="D36" s="20" t="s">
        <v>236</v>
      </c>
      <c r="E36" s="20" t="s">
        <v>315</v>
      </c>
      <c r="F36" s="20" t="s">
        <v>374</v>
      </c>
      <c r="G36" s="20"/>
      <c r="I36" s="95">
        <v>219100</v>
      </c>
      <c r="J36" s="95"/>
      <c r="K36" s="143"/>
      <c r="L36" s="142"/>
    </row>
    <row r="37" spans="2:12" ht="28.5" customHeight="1">
      <c r="B37" s="11" t="s">
        <v>87</v>
      </c>
      <c r="C37" s="20"/>
      <c r="D37" s="20" t="s">
        <v>236</v>
      </c>
      <c r="E37" s="20" t="s">
        <v>315</v>
      </c>
      <c r="F37" s="20" t="s">
        <v>374</v>
      </c>
      <c r="G37" s="20">
        <v>500</v>
      </c>
      <c r="I37" s="95">
        <v>219100</v>
      </c>
      <c r="J37" s="95"/>
      <c r="K37" s="143"/>
      <c r="L37" s="142"/>
    </row>
    <row r="38" spans="2:12" ht="2.25" customHeight="1">
      <c r="B38" s="16"/>
      <c r="C38" s="20"/>
      <c r="D38" s="20"/>
      <c r="E38" s="20"/>
      <c r="F38" s="20"/>
      <c r="G38" s="20"/>
      <c r="H38" s="95"/>
      <c r="I38" s="95"/>
      <c r="J38" s="95"/>
      <c r="K38" s="143"/>
      <c r="L38" s="142"/>
    </row>
    <row r="39" spans="2:12" ht="41.25" customHeight="1">
      <c r="B39" s="9" t="s">
        <v>85</v>
      </c>
      <c r="C39" s="20">
        <v>903</v>
      </c>
      <c r="D39" s="20" t="s">
        <v>236</v>
      </c>
      <c r="E39" s="20">
        <v>14</v>
      </c>
      <c r="F39" s="20" t="s">
        <v>244</v>
      </c>
      <c r="G39" s="20"/>
      <c r="H39" s="95">
        <v>1573615</v>
      </c>
      <c r="I39" s="95">
        <f aca="true" t="shared" si="1" ref="I39:L40">I40</f>
        <v>1566000</v>
      </c>
      <c r="J39" s="95">
        <f t="shared" si="1"/>
        <v>1722600.0000000002</v>
      </c>
      <c r="K39" s="143">
        <f t="shared" si="1"/>
        <v>2067120.0000000002</v>
      </c>
      <c r="L39" s="143">
        <f t="shared" si="1"/>
        <v>2273832.0000000005</v>
      </c>
    </row>
    <row r="40" spans="2:12" ht="29.25" customHeight="1">
      <c r="B40" s="16" t="s">
        <v>94</v>
      </c>
      <c r="C40" s="20">
        <v>903</v>
      </c>
      <c r="D40" s="20" t="s">
        <v>236</v>
      </c>
      <c r="E40" s="20">
        <v>14</v>
      </c>
      <c r="F40" s="20" t="s">
        <v>252</v>
      </c>
      <c r="G40" s="20"/>
      <c r="H40" s="95">
        <f>H41</f>
        <v>1573615</v>
      </c>
      <c r="I40" s="95">
        <f t="shared" si="1"/>
        <v>1566000</v>
      </c>
      <c r="J40" s="95">
        <f t="shared" si="1"/>
        <v>1722600.0000000002</v>
      </c>
      <c r="K40" s="143">
        <f t="shared" si="1"/>
        <v>2067120.0000000002</v>
      </c>
      <c r="L40" s="143">
        <f t="shared" si="1"/>
        <v>2273832.0000000005</v>
      </c>
    </row>
    <row r="41" spans="2:12" ht="15" customHeight="1">
      <c r="B41" s="16" t="s">
        <v>95</v>
      </c>
      <c r="C41" s="20">
        <v>903</v>
      </c>
      <c r="D41" s="20" t="s">
        <v>236</v>
      </c>
      <c r="E41" s="20">
        <v>14</v>
      </c>
      <c r="F41" s="20" t="s">
        <v>252</v>
      </c>
      <c r="G41" s="20" t="s">
        <v>258</v>
      </c>
      <c r="H41" s="95">
        <v>1573615</v>
      </c>
      <c r="I41" s="95">
        <v>1566000</v>
      </c>
      <c r="J41" s="95">
        <f>I41*1.1</f>
        <v>1722600.0000000002</v>
      </c>
      <c r="K41" s="143">
        <f>J41*1.2</f>
        <v>2067120.0000000002</v>
      </c>
      <c r="L41" s="143">
        <f>K41*1.1</f>
        <v>2273832.0000000005</v>
      </c>
    </row>
    <row r="42" spans="2:12" ht="27" customHeight="1">
      <c r="B42" s="71" t="s">
        <v>96</v>
      </c>
      <c r="C42" s="20">
        <v>903</v>
      </c>
      <c r="D42" s="20" t="s">
        <v>236</v>
      </c>
      <c r="E42" s="20">
        <v>14</v>
      </c>
      <c r="F42" s="20" t="s">
        <v>263</v>
      </c>
      <c r="G42" s="20"/>
      <c r="H42" s="95">
        <v>19787</v>
      </c>
      <c r="I42" s="95">
        <v>20000</v>
      </c>
      <c r="J42" s="95">
        <v>20000</v>
      </c>
      <c r="K42" s="143">
        <v>20000</v>
      </c>
      <c r="L42" s="143">
        <v>20000</v>
      </c>
    </row>
    <row r="43" spans="2:12" ht="15.75" customHeight="1">
      <c r="B43" s="16" t="s">
        <v>97</v>
      </c>
      <c r="C43" s="20">
        <v>903</v>
      </c>
      <c r="D43" s="20" t="s">
        <v>236</v>
      </c>
      <c r="E43" s="20">
        <v>14</v>
      </c>
      <c r="F43" s="20" t="s">
        <v>264</v>
      </c>
      <c r="G43" s="20"/>
      <c r="H43" s="95">
        <v>19787</v>
      </c>
      <c r="I43" s="95">
        <v>20000</v>
      </c>
      <c r="J43" s="95">
        <v>20000</v>
      </c>
      <c r="K43" s="143">
        <v>20000</v>
      </c>
      <c r="L43" s="143">
        <v>20000</v>
      </c>
    </row>
    <row r="44" spans="2:12" ht="34.5" customHeight="1">
      <c r="B44" s="11" t="s">
        <v>87</v>
      </c>
      <c r="C44" s="20">
        <v>903</v>
      </c>
      <c r="D44" s="20" t="s">
        <v>236</v>
      </c>
      <c r="E44" s="20">
        <v>14</v>
      </c>
      <c r="F44" s="20" t="s">
        <v>264</v>
      </c>
      <c r="G44" s="20">
        <v>500</v>
      </c>
      <c r="H44" s="95">
        <v>19787</v>
      </c>
      <c r="I44" s="95">
        <v>20000</v>
      </c>
      <c r="J44" s="95">
        <v>20000</v>
      </c>
      <c r="K44" s="143">
        <v>20000</v>
      </c>
      <c r="L44" s="143">
        <v>20000</v>
      </c>
    </row>
    <row r="45" spans="2:12" ht="15" customHeight="1">
      <c r="B45" s="10" t="s">
        <v>416</v>
      </c>
      <c r="C45" s="57">
        <v>903</v>
      </c>
      <c r="D45" s="20" t="s">
        <v>236</v>
      </c>
      <c r="E45" s="20">
        <v>14</v>
      </c>
      <c r="F45" s="57">
        <v>5100000</v>
      </c>
      <c r="G45" s="57"/>
      <c r="H45" s="126">
        <v>262294</v>
      </c>
      <c r="I45" s="95"/>
      <c r="J45" s="95"/>
      <c r="K45" s="143"/>
      <c r="L45" s="142"/>
    </row>
    <row r="46" spans="2:12" ht="15" customHeight="1">
      <c r="B46" s="10" t="s">
        <v>11</v>
      </c>
      <c r="C46" s="57">
        <v>903</v>
      </c>
      <c r="D46" s="20" t="s">
        <v>236</v>
      </c>
      <c r="E46" s="20">
        <v>14</v>
      </c>
      <c r="F46" s="57">
        <v>5100300</v>
      </c>
      <c r="G46" s="57"/>
      <c r="H46" s="126">
        <v>262294</v>
      </c>
      <c r="I46" s="95"/>
      <c r="J46" s="95"/>
      <c r="K46" s="143"/>
      <c r="L46" s="142"/>
    </row>
    <row r="47" spans="2:12" ht="15" customHeight="1">
      <c r="B47" s="11" t="s">
        <v>87</v>
      </c>
      <c r="C47" s="57">
        <v>903</v>
      </c>
      <c r="D47" s="20" t="s">
        <v>236</v>
      </c>
      <c r="E47" s="20">
        <v>14</v>
      </c>
      <c r="F47" s="57">
        <v>5100300</v>
      </c>
      <c r="G47" s="57">
        <v>500</v>
      </c>
      <c r="H47" s="126">
        <v>262294</v>
      </c>
      <c r="I47" s="95"/>
      <c r="J47" s="95"/>
      <c r="K47" s="143"/>
      <c r="L47" s="142"/>
    </row>
    <row r="48" spans="2:12" ht="15" customHeight="1">
      <c r="B48" s="10"/>
      <c r="C48" s="20"/>
      <c r="D48" s="20"/>
      <c r="E48" s="20"/>
      <c r="F48" s="20"/>
      <c r="G48" s="20"/>
      <c r="H48" s="95"/>
      <c r="I48" s="95"/>
      <c r="J48" s="95"/>
      <c r="K48" s="143"/>
      <c r="L48" s="142"/>
    </row>
    <row r="49" spans="2:12" ht="31.5" customHeight="1">
      <c r="B49" s="6" t="s">
        <v>98</v>
      </c>
      <c r="C49" s="19">
        <v>903</v>
      </c>
      <c r="D49" s="19" t="s">
        <v>237</v>
      </c>
      <c r="E49" s="19"/>
      <c r="F49" s="19"/>
      <c r="G49" s="19"/>
      <c r="H49" s="100">
        <f>H50+H58+H65</f>
        <v>1740745</v>
      </c>
      <c r="I49" s="100">
        <f>I50+I58+I65</f>
        <v>1920800</v>
      </c>
      <c r="J49" s="100">
        <f>J50+J58+J65</f>
        <v>1674918.424</v>
      </c>
      <c r="K49" s="100">
        <f>K50+K58+K65</f>
        <v>1740862.1088</v>
      </c>
      <c r="L49" s="100">
        <f>L50+L58+L65</f>
        <v>1783348.31968</v>
      </c>
    </row>
    <row r="50" spans="2:12" ht="15" customHeight="1">
      <c r="B50" s="8" t="s">
        <v>99</v>
      </c>
      <c r="C50" s="19">
        <v>903</v>
      </c>
      <c r="D50" s="19" t="s">
        <v>237</v>
      </c>
      <c r="E50" s="19" t="s">
        <v>253</v>
      </c>
      <c r="F50" s="19"/>
      <c r="G50" s="19"/>
      <c r="H50" s="100">
        <f>H51+H55</f>
        <v>1212725</v>
      </c>
      <c r="I50" s="100">
        <f>I55</f>
        <v>600000</v>
      </c>
      <c r="J50" s="100">
        <f>J55</f>
        <v>600000</v>
      </c>
      <c r="K50" s="100">
        <f>K55</f>
        <v>600000</v>
      </c>
      <c r="L50" s="100">
        <f>L55</f>
        <v>600000</v>
      </c>
    </row>
    <row r="51" spans="2:12" ht="30" customHeight="1">
      <c r="B51" s="9" t="s">
        <v>16</v>
      </c>
      <c r="C51" s="123">
        <v>903</v>
      </c>
      <c r="D51" s="139" t="s">
        <v>237</v>
      </c>
      <c r="E51" s="139" t="s">
        <v>253</v>
      </c>
      <c r="F51" s="123">
        <v>3400000</v>
      </c>
      <c r="G51" s="56"/>
      <c r="H51" s="133">
        <v>196032</v>
      </c>
      <c r="I51" s="100"/>
      <c r="J51" s="100"/>
      <c r="K51" s="144"/>
      <c r="L51" s="144"/>
    </row>
    <row r="52" spans="2:12" ht="33" customHeight="1">
      <c r="B52" s="10" t="s">
        <v>55</v>
      </c>
      <c r="C52" s="57">
        <v>903</v>
      </c>
      <c r="D52" s="20" t="s">
        <v>237</v>
      </c>
      <c r="E52" s="20" t="s">
        <v>253</v>
      </c>
      <c r="F52" s="57">
        <v>3400700</v>
      </c>
      <c r="G52" s="56"/>
      <c r="H52" s="133">
        <v>196032</v>
      </c>
      <c r="I52" s="100"/>
      <c r="J52" s="100"/>
      <c r="K52" s="144"/>
      <c r="L52" s="144"/>
    </row>
    <row r="53" spans="2:12" ht="30.75" customHeight="1">
      <c r="B53" s="10" t="s">
        <v>56</v>
      </c>
      <c r="C53" s="57">
        <v>903</v>
      </c>
      <c r="D53" s="20" t="s">
        <v>237</v>
      </c>
      <c r="E53" s="20" t="s">
        <v>253</v>
      </c>
      <c r="F53" s="57">
        <v>3400702</v>
      </c>
      <c r="G53" s="56"/>
      <c r="H53" s="133">
        <v>196032</v>
      </c>
      <c r="I53" s="100"/>
      <c r="J53" s="100"/>
      <c r="K53" s="144"/>
      <c r="L53" s="144"/>
    </row>
    <row r="54" spans="2:12" ht="15" customHeight="1">
      <c r="B54" s="11" t="s">
        <v>87</v>
      </c>
      <c r="C54" s="57">
        <v>903</v>
      </c>
      <c r="D54" s="20" t="s">
        <v>237</v>
      </c>
      <c r="E54" s="20" t="s">
        <v>253</v>
      </c>
      <c r="F54" s="57">
        <v>3400702</v>
      </c>
      <c r="G54" s="57">
        <v>500</v>
      </c>
      <c r="H54" s="133">
        <v>196032</v>
      </c>
      <c r="I54" s="100"/>
      <c r="J54" s="100"/>
      <c r="K54" s="144"/>
      <c r="L54" s="144"/>
    </row>
    <row r="55" spans="2:12" ht="15.75" customHeight="1">
      <c r="B55" s="71" t="s">
        <v>100</v>
      </c>
      <c r="C55" s="20">
        <v>903</v>
      </c>
      <c r="D55" s="20" t="s">
        <v>237</v>
      </c>
      <c r="E55" s="20" t="s">
        <v>253</v>
      </c>
      <c r="F55" s="20">
        <v>7950000</v>
      </c>
      <c r="G55" s="20"/>
      <c r="H55" s="95">
        <v>1016693</v>
      </c>
      <c r="I55" s="95">
        <f>I56</f>
        <v>600000</v>
      </c>
      <c r="J55" s="95">
        <f aca="true" t="shared" si="2" ref="J55:L56">J56</f>
        <v>600000</v>
      </c>
      <c r="K55" s="143">
        <f t="shared" si="2"/>
        <v>600000</v>
      </c>
      <c r="L55" s="143">
        <f t="shared" si="2"/>
        <v>600000</v>
      </c>
    </row>
    <row r="56" spans="2:12" ht="45" customHeight="1">
      <c r="B56" s="16" t="s">
        <v>4</v>
      </c>
      <c r="C56" s="20" t="s">
        <v>294</v>
      </c>
      <c r="D56" s="20" t="s">
        <v>237</v>
      </c>
      <c r="E56" s="20" t="s">
        <v>253</v>
      </c>
      <c r="F56" s="20" t="s">
        <v>433</v>
      </c>
      <c r="G56" s="20"/>
      <c r="H56" s="95">
        <v>1016693</v>
      </c>
      <c r="I56" s="95">
        <f>I57</f>
        <v>600000</v>
      </c>
      <c r="J56" s="95">
        <f t="shared" si="2"/>
        <v>600000</v>
      </c>
      <c r="K56" s="143">
        <f t="shared" si="2"/>
        <v>600000</v>
      </c>
      <c r="L56" s="143">
        <f t="shared" si="2"/>
        <v>600000</v>
      </c>
    </row>
    <row r="57" spans="2:12" ht="27" customHeight="1">
      <c r="B57" s="16" t="s">
        <v>87</v>
      </c>
      <c r="C57" s="20">
        <v>903</v>
      </c>
      <c r="D57" s="20" t="s">
        <v>237</v>
      </c>
      <c r="E57" s="20" t="s">
        <v>253</v>
      </c>
      <c r="F57" s="20" t="s">
        <v>433</v>
      </c>
      <c r="G57" s="20">
        <v>500</v>
      </c>
      <c r="H57" s="95">
        <v>1016693</v>
      </c>
      <c r="I57" s="95">
        <v>600000</v>
      </c>
      <c r="J57" s="95">
        <v>600000</v>
      </c>
      <c r="K57" s="143">
        <v>600000</v>
      </c>
      <c r="L57" s="143">
        <v>600000</v>
      </c>
    </row>
    <row r="58" spans="2:12" ht="43.5" customHeight="1">
      <c r="B58" s="8" t="s">
        <v>101</v>
      </c>
      <c r="C58" s="19">
        <v>903</v>
      </c>
      <c r="D58" s="19" t="s">
        <v>237</v>
      </c>
      <c r="E58" s="19" t="s">
        <v>241</v>
      </c>
      <c r="F58" s="19"/>
      <c r="G58" s="20"/>
      <c r="H58" s="100">
        <f>H59+H62</f>
        <v>528020</v>
      </c>
      <c r="I58" s="100">
        <f>I59+I62</f>
        <v>555800</v>
      </c>
      <c r="J58" s="100">
        <f>J59+J62</f>
        <v>574918.424</v>
      </c>
      <c r="K58" s="100">
        <f>K59+K62</f>
        <v>640862.1088</v>
      </c>
      <c r="L58" s="100">
        <f>L59+L62</f>
        <v>683348.31968</v>
      </c>
    </row>
    <row r="59" spans="2:12" ht="43.5" customHeight="1">
      <c r="B59" s="16" t="s">
        <v>321</v>
      </c>
      <c r="C59" s="20" t="s">
        <v>294</v>
      </c>
      <c r="D59" s="20" t="s">
        <v>237</v>
      </c>
      <c r="E59" s="20" t="s">
        <v>241</v>
      </c>
      <c r="F59" s="20" t="s">
        <v>7</v>
      </c>
      <c r="G59" s="20"/>
      <c r="H59" s="95">
        <v>301600</v>
      </c>
      <c r="I59" s="95">
        <v>301600</v>
      </c>
      <c r="J59" s="95">
        <f>J61</f>
        <v>320718.424</v>
      </c>
      <c r="K59" s="95">
        <f>K61</f>
        <v>384862.1088</v>
      </c>
      <c r="L59" s="95">
        <f>L61</f>
        <v>423348.31968</v>
      </c>
    </row>
    <row r="60" spans="2:12" ht="28.5" customHeight="1">
      <c r="B60" s="16" t="s">
        <v>94</v>
      </c>
      <c r="C60" s="20" t="s">
        <v>294</v>
      </c>
      <c r="D60" s="20" t="s">
        <v>237</v>
      </c>
      <c r="E60" s="20" t="s">
        <v>241</v>
      </c>
      <c r="F60" s="20" t="s">
        <v>6</v>
      </c>
      <c r="G60" s="20"/>
      <c r="H60" s="95">
        <v>301600</v>
      </c>
      <c r="I60" s="95">
        <v>301600</v>
      </c>
      <c r="J60" s="95">
        <f>J61</f>
        <v>320718.424</v>
      </c>
      <c r="K60" s="95">
        <f>K61</f>
        <v>384862.1088</v>
      </c>
      <c r="L60" s="95">
        <f>L61</f>
        <v>423348.31968</v>
      </c>
    </row>
    <row r="61" spans="2:12" ht="21" customHeight="1">
      <c r="B61" s="10" t="s">
        <v>95</v>
      </c>
      <c r="C61" s="20" t="s">
        <v>294</v>
      </c>
      <c r="D61" s="20" t="s">
        <v>237</v>
      </c>
      <c r="E61" s="20" t="s">
        <v>241</v>
      </c>
      <c r="F61" s="20" t="s">
        <v>6</v>
      </c>
      <c r="G61" s="20" t="s">
        <v>258</v>
      </c>
      <c r="H61" s="95">
        <v>301600</v>
      </c>
      <c r="I61" s="95">
        <v>301600</v>
      </c>
      <c r="J61" s="95">
        <f>I61*1.06339</f>
        <v>320718.424</v>
      </c>
      <c r="K61" s="143">
        <f>J61*1.2</f>
        <v>384862.1088</v>
      </c>
      <c r="L61" s="143">
        <f>K61*1.1</f>
        <v>423348.31968</v>
      </c>
    </row>
    <row r="62" spans="2:12" ht="22.5" customHeight="1">
      <c r="B62" s="71" t="s">
        <v>100</v>
      </c>
      <c r="C62" s="20">
        <v>903</v>
      </c>
      <c r="D62" s="20" t="s">
        <v>237</v>
      </c>
      <c r="E62" s="20" t="s">
        <v>241</v>
      </c>
      <c r="F62" s="20" t="s">
        <v>265</v>
      </c>
      <c r="G62" s="20"/>
      <c r="H62" s="95">
        <v>226420</v>
      </c>
      <c r="I62" s="95">
        <v>254200</v>
      </c>
      <c r="J62" s="95">
        <f aca="true" t="shared" si="3" ref="J62:L63">J63</f>
        <v>254200</v>
      </c>
      <c r="K62" s="95">
        <f t="shared" si="3"/>
        <v>256000</v>
      </c>
      <c r="L62" s="95">
        <f t="shared" si="3"/>
        <v>260000</v>
      </c>
    </row>
    <row r="63" spans="2:13" ht="64.5" customHeight="1">
      <c r="B63" s="16" t="s">
        <v>5</v>
      </c>
      <c r="C63" s="20">
        <v>903</v>
      </c>
      <c r="D63" s="20" t="s">
        <v>237</v>
      </c>
      <c r="E63" s="20" t="s">
        <v>241</v>
      </c>
      <c r="F63" s="20" t="s">
        <v>431</v>
      </c>
      <c r="G63" s="20"/>
      <c r="H63" s="95">
        <v>226420</v>
      </c>
      <c r="I63" s="95">
        <v>254200</v>
      </c>
      <c r="J63" s="95">
        <f t="shared" si="3"/>
        <v>254200</v>
      </c>
      <c r="K63" s="95">
        <f t="shared" si="3"/>
        <v>256000</v>
      </c>
      <c r="L63" s="95">
        <f t="shared" si="3"/>
        <v>260000</v>
      </c>
      <c r="M63" s="95"/>
    </row>
    <row r="64" spans="2:12" ht="27" customHeight="1">
      <c r="B64" s="16" t="s">
        <v>87</v>
      </c>
      <c r="C64" s="20">
        <v>903</v>
      </c>
      <c r="D64" s="20" t="s">
        <v>237</v>
      </c>
      <c r="E64" s="20" t="s">
        <v>241</v>
      </c>
      <c r="F64" s="20" t="s">
        <v>431</v>
      </c>
      <c r="G64" s="20">
        <v>500</v>
      </c>
      <c r="H64" s="95">
        <v>226420</v>
      </c>
      <c r="I64" s="95">
        <v>254200</v>
      </c>
      <c r="J64" s="95">
        <v>254200</v>
      </c>
      <c r="K64" s="143">
        <v>256000</v>
      </c>
      <c r="L64" s="143">
        <v>260000</v>
      </c>
    </row>
    <row r="65" spans="2:12" ht="20.25" customHeight="1">
      <c r="B65" s="72" t="s">
        <v>320</v>
      </c>
      <c r="C65" s="19">
        <v>903</v>
      </c>
      <c r="D65" s="19" t="s">
        <v>237</v>
      </c>
      <c r="E65" s="19">
        <v>10</v>
      </c>
      <c r="F65" s="19"/>
      <c r="G65" s="20"/>
      <c r="H65" s="100">
        <v>0</v>
      </c>
      <c r="I65" s="100">
        <f>I66</f>
        <v>765000</v>
      </c>
      <c r="J65" s="100">
        <f>J66</f>
        <v>500000</v>
      </c>
      <c r="K65" s="100">
        <f>K66</f>
        <v>500000</v>
      </c>
      <c r="L65" s="100">
        <f>L66</f>
        <v>500000</v>
      </c>
    </row>
    <row r="66" spans="2:12" ht="18.75" customHeight="1">
      <c r="B66" s="137" t="s">
        <v>100</v>
      </c>
      <c r="C66" s="20" t="s">
        <v>294</v>
      </c>
      <c r="D66" s="20" t="s">
        <v>237</v>
      </c>
      <c r="E66" s="20">
        <v>10</v>
      </c>
      <c r="F66" s="20" t="s">
        <v>265</v>
      </c>
      <c r="G66" s="20"/>
      <c r="H66" s="100"/>
      <c r="I66" s="95">
        <v>765000</v>
      </c>
      <c r="J66" s="95">
        <f>J68</f>
        <v>500000</v>
      </c>
      <c r="K66" s="95">
        <f>K68</f>
        <v>500000</v>
      </c>
      <c r="L66" s="95">
        <f>L68</f>
        <v>500000</v>
      </c>
    </row>
    <row r="67" spans="2:12" ht="57.75" customHeight="1">
      <c r="B67" s="127" t="s">
        <v>375</v>
      </c>
      <c r="C67" s="20" t="s">
        <v>294</v>
      </c>
      <c r="D67" s="20" t="s">
        <v>237</v>
      </c>
      <c r="E67" s="20">
        <v>10</v>
      </c>
      <c r="F67" s="20" t="s">
        <v>431</v>
      </c>
      <c r="G67" s="20"/>
      <c r="H67" s="100"/>
      <c r="I67" s="95">
        <v>765000</v>
      </c>
      <c r="J67" s="95">
        <f>J68</f>
        <v>500000</v>
      </c>
      <c r="K67" s="95">
        <f>K68</f>
        <v>500000</v>
      </c>
      <c r="L67" s="95">
        <f>L68</f>
        <v>500000</v>
      </c>
    </row>
    <row r="68" spans="2:12" ht="27" customHeight="1">
      <c r="B68" s="127" t="s">
        <v>87</v>
      </c>
      <c r="C68" s="20" t="s">
        <v>294</v>
      </c>
      <c r="D68" s="20" t="s">
        <v>237</v>
      </c>
      <c r="E68" s="20">
        <v>10</v>
      </c>
      <c r="F68" s="20" t="s">
        <v>431</v>
      </c>
      <c r="G68" s="20">
        <v>500</v>
      </c>
      <c r="H68" s="100"/>
      <c r="I68" s="95">
        <v>765000</v>
      </c>
      <c r="J68" s="95">
        <v>500000</v>
      </c>
      <c r="K68" s="143">
        <v>500000</v>
      </c>
      <c r="L68" s="142">
        <v>500000</v>
      </c>
    </row>
    <row r="69" spans="2:12" ht="15" customHeight="1">
      <c r="B69" s="8"/>
      <c r="C69" s="19"/>
      <c r="D69" s="19"/>
      <c r="E69" s="19"/>
      <c r="F69" s="19"/>
      <c r="G69" s="19"/>
      <c r="H69" s="100"/>
      <c r="I69" s="100"/>
      <c r="J69" s="100"/>
      <c r="K69" s="144"/>
      <c r="L69" s="142"/>
    </row>
    <row r="70" spans="2:12" ht="15" customHeight="1">
      <c r="B70" s="6" t="s">
        <v>102</v>
      </c>
      <c r="C70" s="19">
        <v>903</v>
      </c>
      <c r="D70" s="19" t="s">
        <v>238</v>
      </c>
      <c r="E70" s="19"/>
      <c r="F70" s="19"/>
      <c r="G70" s="19"/>
      <c r="H70" s="100">
        <f>H71</f>
        <v>801000</v>
      </c>
      <c r="I70" s="100">
        <f>I71</f>
        <v>207500</v>
      </c>
      <c r="J70" s="100">
        <f>J71</f>
        <v>207500</v>
      </c>
      <c r="K70" s="144">
        <f>K71</f>
        <v>250000</v>
      </c>
      <c r="L70" s="144">
        <f>L71</f>
        <v>250000</v>
      </c>
    </row>
    <row r="71" spans="2:12" ht="15.75" customHeight="1">
      <c r="B71" s="72" t="s">
        <v>103</v>
      </c>
      <c r="C71" s="19">
        <v>903</v>
      </c>
      <c r="D71" s="19" t="s">
        <v>238</v>
      </c>
      <c r="E71" s="19">
        <v>12</v>
      </c>
      <c r="F71" s="19"/>
      <c r="G71" s="19"/>
      <c r="H71" s="100">
        <f>H72+H76+H80</f>
        <v>801000</v>
      </c>
      <c r="I71" s="100">
        <f>I72+I76+I80</f>
        <v>207500</v>
      </c>
      <c r="J71" s="100">
        <f>J72+J76+J80</f>
        <v>207500</v>
      </c>
      <c r="K71" s="144">
        <f>K72+K76+K80</f>
        <v>250000</v>
      </c>
      <c r="L71" s="144">
        <f>L72+L76+L80</f>
        <v>250000</v>
      </c>
    </row>
    <row r="72" spans="2:12" ht="30.75" customHeight="1">
      <c r="B72" s="71" t="s">
        <v>16</v>
      </c>
      <c r="C72" s="20" t="s">
        <v>294</v>
      </c>
      <c r="D72" s="20" t="s">
        <v>238</v>
      </c>
      <c r="E72" s="20" t="s">
        <v>12</v>
      </c>
      <c r="F72" s="20" t="s">
        <v>15</v>
      </c>
      <c r="G72" s="20"/>
      <c r="H72" s="95">
        <v>535500</v>
      </c>
      <c r="I72" s="95"/>
      <c r="J72" s="95">
        <v>0</v>
      </c>
      <c r="K72" s="144">
        <v>0</v>
      </c>
      <c r="L72" s="145">
        <v>0</v>
      </c>
    </row>
    <row r="73" spans="2:12" ht="15.75" customHeight="1">
      <c r="B73" s="16" t="s">
        <v>17</v>
      </c>
      <c r="C73" s="20" t="s">
        <v>294</v>
      </c>
      <c r="D73" s="20" t="s">
        <v>238</v>
      </c>
      <c r="E73" s="20" t="s">
        <v>12</v>
      </c>
      <c r="F73" s="20" t="s">
        <v>13</v>
      </c>
      <c r="G73" s="20"/>
      <c r="H73" s="95">
        <v>535500</v>
      </c>
      <c r="I73" s="95"/>
      <c r="J73" s="95">
        <v>0</v>
      </c>
      <c r="K73" s="144">
        <v>0</v>
      </c>
      <c r="L73" s="145">
        <v>0</v>
      </c>
    </row>
    <row r="74" spans="2:12" ht="45" customHeight="1">
      <c r="B74" s="16" t="s">
        <v>18</v>
      </c>
      <c r="C74" s="20" t="s">
        <v>294</v>
      </c>
      <c r="D74" s="20" t="s">
        <v>238</v>
      </c>
      <c r="E74" s="20" t="s">
        <v>12</v>
      </c>
      <c r="F74" s="20" t="s">
        <v>14</v>
      </c>
      <c r="G74" s="20"/>
      <c r="H74" s="95">
        <v>535500</v>
      </c>
      <c r="I74" s="95"/>
      <c r="J74" s="95">
        <v>0</v>
      </c>
      <c r="K74" s="144">
        <v>0</v>
      </c>
      <c r="L74" s="145">
        <v>0</v>
      </c>
    </row>
    <row r="75" spans="2:12" ht="15.75" customHeight="1">
      <c r="B75" s="16" t="s">
        <v>323</v>
      </c>
      <c r="C75" s="20" t="s">
        <v>294</v>
      </c>
      <c r="D75" s="20" t="s">
        <v>238</v>
      </c>
      <c r="E75" s="20" t="s">
        <v>12</v>
      </c>
      <c r="F75" s="20" t="s">
        <v>14</v>
      </c>
      <c r="G75" s="20" t="s">
        <v>326</v>
      </c>
      <c r="H75" s="95">
        <v>535500</v>
      </c>
      <c r="I75" s="95"/>
      <c r="J75" s="100">
        <v>0</v>
      </c>
      <c r="K75" s="144">
        <v>0</v>
      </c>
      <c r="L75" s="145">
        <v>0</v>
      </c>
    </row>
    <row r="76" spans="2:12" ht="17.25" customHeight="1">
      <c r="B76" s="16" t="s">
        <v>133</v>
      </c>
      <c r="C76" s="57">
        <v>903</v>
      </c>
      <c r="D76" s="20" t="s">
        <v>238</v>
      </c>
      <c r="E76" s="20">
        <v>12</v>
      </c>
      <c r="F76" s="20">
        <v>5220000</v>
      </c>
      <c r="G76" s="20"/>
      <c r="H76" s="95">
        <v>258000</v>
      </c>
      <c r="I76" s="95">
        <v>200000</v>
      </c>
      <c r="J76" s="95">
        <v>200000</v>
      </c>
      <c r="K76" s="143">
        <v>250000</v>
      </c>
      <c r="L76" s="143">
        <v>250000</v>
      </c>
    </row>
    <row r="77" spans="2:12" ht="47.25" customHeight="1">
      <c r="B77" s="30" t="s">
        <v>19</v>
      </c>
      <c r="C77" s="57">
        <v>903</v>
      </c>
      <c r="D77" s="20" t="s">
        <v>238</v>
      </c>
      <c r="E77" s="20">
        <v>12</v>
      </c>
      <c r="F77" s="20">
        <v>5224400</v>
      </c>
      <c r="G77" s="20"/>
      <c r="H77" s="95">
        <v>258000</v>
      </c>
      <c r="I77" s="95">
        <f>I76</f>
        <v>200000</v>
      </c>
      <c r="J77" s="95">
        <f>J76</f>
        <v>200000</v>
      </c>
      <c r="K77" s="95">
        <f>K76</f>
        <v>250000</v>
      </c>
      <c r="L77" s="95">
        <f>L76</f>
        <v>250000</v>
      </c>
    </row>
    <row r="78" spans="2:12" ht="63" customHeight="1">
      <c r="B78" s="30" t="s">
        <v>61</v>
      </c>
      <c r="C78" s="57">
        <v>903</v>
      </c>
      <c r="D78" s="20" t="s">
        <v>238</v>
      </c>
      <c r="E78" s="20" t="s">
        <v>12</v>
      </c>
      <c r="F78" s="20" t="s">
        <v>62</v>
      </c>
      <c r="G78" s="20"/>
      <c r="H78" s="95">
        <v>258000</v>
      </c>
      <c r="I78" s="95">
        <f>I76</f>
        <v>200000</v>
      </c>
      <c r="J78" s="95">
        <f>J76</f>
        <v>200000</v>
      </c>
      <c r="K78" s="95">
        <f>K76</f>
        <v>250000</v>
      </c>
      <c r="L78" s="95">
        <f>L76</f>
        <v>250000</v>
      </c>
    </row>
    <row r="79" spans="2:12" ht="15.75" customHeight="1">
      <c r="B79" s="10" t="s">
        <v>323</v>
      </c>
      <c r="C79" s="57">
        <v>903</v>
      </c>
      <c r="D79" s="20" t="s">
        <v>238</v>
      </c>
      <c r="E79" s="20">
        <v>12</v>
      </c>
      <c r="F79" s="20" t="s">
        <v>62</v>
      </c>
      <c r="G79" s="20" t="s">
        <v>326</v>
      </c>
      <c r="H79" s="95">
        <v>258000</v>
      </c>
      <c r="I79" s="95">
        <f>I76</f>
        <v>200000</v>
      </c>
      <c r="J79" s="95">
        <f>J76</f>
        <v>200000</v>
      </c>
      <c r="K79" s="95">
        <f>K76</f>
        <v>250000</v>
      </c>
      <c r="L79" s="95">
        <f>L76</f>
        <v>250000</v>
      </c>
    </row>
    <row r="80" spans="2:12" ht="17.25" customHeight="1">
      <c r="B80" s="71" t="s">
        <v>100</v>
      </c>
      <c r="C80" s="20">
        <v>903</v>
      </c>
      <c r="D80" s="20" t="s">
        <v>238</v>
      </c>
      <c r="E80" s="20">
        <v>12</v>
      </c>
      <c r="F80" s="20">
        <v>7950000</v>
      </c>
      <c r="G80" s="20"/>
      <c r="H80" s="95">
        <v>7500</v>
      </c>
      <c r="I80" s="95">
        <v>7500</v>
      </c>
      <c r="J80" s="95">
        <v>7500</v>
      </c>
      <c r="K80" s="143">
        <v>0</v>
      </c>
      <c r="L80" s="143">
        <v>0</v>
      </c>
    </row>
    <row r="81" spans="2:12" ht="48" customHeight="1">
      <c r="B81" s="12" t="s">
        <v>104</v>
      </c>
      <c r="C81" s="20">
        <v>903</v>
      </c>
      <c r="D81" s="20" t="s">
        <v>238</v>
      </c>
      <c r="E81" s="20">
        <v>12</v>
      </c>
      <c r="F81" s="20" t="s">
        <v>28</v>
      </c>
      <c r="G81" s="20"/>
      <c r="H81" s="95">
        <v>7500</v>
      </c>
      <c r="I81" s="95">
        <v>7500</v>
      </c>
      <c r="J81" s="95">
        <v>7500</v>
      </c>
      <c r="K81" s="143">
        <v>0</v>
      </c>
      <c r="L81" s="143">
        <v>0</v>
      </c>
    </row>
    <row r="82" spans="2:12" ht="30" customHeight="1">
      <c r="B82" s="16" t="s">
        <v>87</v>
      </c>
      <c r="C82" s="20">
        <v>903</v>
      </c>
      <c r="D82" s="20" t="s">
        <v>238</v>
      </c>
      <c r="E82" s="20">
        <v>12</v>
      </c>
      <c r="F82" s="20" t="s">
        <v>28</v>
      </c>
      <c r="G82" s="20">
        <v>500</v>
      </c>
      <c r="H82" s="95">
        <v>7500</v>
      </c>
      <c r="I82" s="95">
        <v>7500</v>
      </c>
      <c r="J82" s="95">
        <v>7500</v>
      </c>
      <c r="K82" s="143">
        <v>0</v>
      </c>
      <c r="L82" s="143">
        <v>0</v>
      </c>
    </row>
    <row r="83" spans="2:12" ht="10.5" customHeight="1">
      <c r="B83" s="16"/>
      <c r="C83" s="20"/>
      <c r="D83" s="20"/>
      <c r="E83" s="20"/>
      <c r="F83" s="20"/>
      <c r="G83" s="20"/>
      <c r="H83" s="95"/>
      <c r="I83" s="95"/>
      <c r="J83" s="95"/>
      <c r="K83" s="143"/>
      <c r="L83" s="142"/>
    </row>
    <row r="84" spans="2:12" ht="17.25" customHeight="1">
      <c r="B84" s="6" t="s">
        <v>105</v>
      </c>
      <c r="C84" s="70">
        <v>903</v>
      </c>
      <c r="D84" s="18" t="s">
        <v>239</v>
      </c>
      <c r="E84" s="18"/>
      <c r="F84" s="70"/>
      <c r="G84" s="70"/>
      <c r="H84" s="124">
        <v>98496</v>
      </c>
      <c r="I84" s="95"/>
      <c r="J84" s="95"/>
      <c r="K84" s="143"/>
      <c r="L84" s="142"/>
    </row>
    <row r="85" spans="2:12" ht="16.5" customHeight="1">
      <c r="B85" s="8" t="s">
        <v>106</v>
      </c>
      <c r="C85" s="56">
        <v>903</v>
      </c>
      <c r="D85" s="19" t="s">
        <v>239</v>
      </c>
      <c r="E85" s="19" t="s">
        <v>237</v>
      </c>
      <c r="F85" s="56"/>
      <c r="G85" s="56"/>
      <c r="H85" s="129">
        <v>98496</v>
      </c>
      <c r="I85" s="95"/>
      <c r="J85" s="95"/>
      <c r="K85" s="143"/>
      <c r="L85" s="142"/>
    </row>
    <row r="86" spans="2:12" ht="15" customHeight="1">
      <c r="B86" s="9" t="s">
        <v>106</v>
      </c>
      <c r="C86" s="57">
        <v>903</v>
      </c>
      <c r="D86" s="20" t="s">
        <v>239</v>
      </c>
      <c r="E86" s="20" t="s">
        <v>237</v>
      </c>
      <c r="F86" s="57">
        <v>6000000</v>
      </c>
      <c r="G86" s="57"/>
      <c r="H86" s="125">
        <v>98496</v>
      </c>
      <c r="I86" s="95"/>
      <c r="J86" s="95"/>
      <c r="K86" s="143"/>
      <c r="L86" s="142"/>
    </row>
    <row r="87" spans="2:12" ht="17.25" customHeight="1">
      <c r="B87" s="11" t="s">
        <v>417</v>
      </c>
      <c r="C87" s="57">
        <v>903</v>
      </c>
      <c r="D87" s="20" t="s">
        <v>239</v>
      </c>
      <c r="E87" s="20" t="s">
        <v>237</v>
      </c>
      <c r="F87" s="57">
        <v>6000300</v>
      </c>
      <c r="G87" s="57"/>
      <c r="H87" s="125">
        <v>98496</v>
      </c>
      <c r="I87" s="95"/>
      <c r="J87" s="95"/>
      <c r="K87" s="143"/>
      <c r="L87" s="142"/>
    </row>
    <row r="88" spans="2:12" ht="15" customHeight="1">
      <c r="B88" s="11" t="s">
        <v>87</v>
      </c>
      <c r="C88" s="57">
        <v>903</v>
      </c>
      <c r="D88" s="20" t="s">
        <v>239</v>
      </c>
      <c r="E88" s="20" t="s">
        <v>237</v>
      </c>
      <c r="F88" s="57">
        <v>6000300</v>
      </c>
      <c r="G88" s="57">
        <v>500</v>
      </c>
      <c r="H88" s="125">
        <v>98496</v>
      </c>
      <c r="I88" s="95"/>
      <c r="J88" s="95"/>
      <c r="K88" s="143"/>
      <c r="L88" s="142"/>
    </row>
    <row r="89" spans="2:12" ht="10.5" customHeight="1">
      <c r="B89" s="16"/>
      <c r="C89" s="20"/>
      <c r="D89" s="20"/>
      <c r="E89" s="20"/>
      <c r="F89" s="20"/>
      <c r="G89" s="20"/>
      <c r="H89" s="95"/>
      <c r="I89" s="95"/>
      <c r="J89" s="95"/>
      <c r="K89" s="143"/>
      <c r="L89" s="142"/>
    </row>
    <row r="90" spans="2:12" ht="33" customHeight="1">
      <c r="B90" s="6" t="s">
        <v>108</v>
      </c>
      <c r="C90" s="19">
        <v>903</v>
      </c>
      <c r="D90" s="19" t="s">
        <v>240</v>
      </c>
      <c r="E90" s="19"/>
      <c r="F90" s="19"/>
      <c r="G90" s="19"/>
      <c r="H90" s="100">
        <f>H91+H126</f>
        <v>11991006</v>
      </c>
      <c r="I90" s="100">
        <f>I91+I126</f>
        <v>10605100</v>
      </c>
      <c r="J90" s="100">
        <f>J91+J126</f>
        <v>7337425</v>
      </c>
      <c r="K90" s="100">
        <f>K91+K126</f>
        <v>8159579.5</v>
      </c>
      <c r="L90" s="100">
        <f>L91+L126</f>
        <v>8940707.450000001</v>
      </c>
    </row>
    <row r="91" spans="2:12" ht="15" customHeight="1">
      <c r="B91" s="8" t="s">
        <v>109</v>
      </c>
      <c r="C91" s="19">
        <v>903</v>
      </c>
      <c r="D91" s="19" t="s">
        <v>240</v>
      </c>
      <c r="E91" s="19" t="s">
        <v>236</v>
      </c>
      <c r="F91" s="19"/>
      <c r="G91" s="19"/>
      <c r="H91" s="100">
        <f>H92+H97+H104+H107+H110+H113+H118+H122</f>
        <v>10563756</v>
      </c>
      <c r="I91" s="100">
        <f>I92+I97+I104+I107+I113</f>
        <v>9356550</v>
      </c>
      <c r="J91" s="100">
        <f>J92+J97+J104+J107+J113</f>
        <v>5737425</v>
      </c>
      <c r="K91" s="100">
        <f>K92+K97+K104+K107+K113</f>
        <v>6359579.5</v>
      </c>
      <c r="L91" s="100">
        <f>L92+L97+L104+L107+L113</f>
        <v>6940707.450000001</v>
      </c>
    </row>
    <row r="92" spans="2:12" ht="15" customHeight="1">
      <c r="B92" s="9" t="s">
        <v>216</v>
      </c>
      <c r="C92" s="20" t="s">
        <v>294</v>
      </c>
      <c r="D92" s="20" t="s">
        <v>240</v>
      </c>
      <c r="E92" s="20" t="s">
        <v>236</v>
      </c>
      <c r="F92" s="20" t="s">
        <v>63</v>
      </c>
      <c r="G92" s="20"/>
      <c r="H92" s="95">
        <v>1400000</v>
      </c>
      <c r="I92" s="95">
        <f>I95</f>
        <v>219000</v>
      </c>
      <c r="J92" s="95">
        <v>0</v>
      </c>
      <c r="K92" s="143">
        <v>0</v>
      </c>
      <c r="L92" s="142">
        <v>0</v>
      </c>
    </row>
    <row r="93" spans="2:12" ht="32.25" customHeight="1">
      <c r="B93" s="9" t="s">
        <v>70</v>
      </c>
      <c r="C93" s="20" t="s">
        <v>294</v>
      </c>
      <c r="D93" s="20" t="s">
        <v>240</v>
      </c>
      <c r="E93" s="20" t="s">
        <v>236</v>
      </c>
      <c r="F93" s="20" t="s">
        <v>434</v>
      </c>
      <c r="G93" s="20"/>
      <c r="H93" s="95">
        <v>1400000</v>
      </c>
      <c r="I93" s="95"/>
      <c r="J93" s="95">
        <v>0</v>
      </c>
      <c r="K93" s="143">
        <v>0</v>
      </c>
      <c r="L93" s="142">
        <v>0</v>
      </c>
    </row>
    <row r="94" spans="2:12" ht="17.25" customHeight="1">
      <c r="B94" s="10" t="s">
        <v>136</v>
      </c>
      <c r="C94" s="20" t="s">
        <v>294</v>
      </c>
      <c r="D94" s="20" t="s">
        <v>240</v>
      </c>
      <c r="E94" s="20" t="s">
        <v>236</v>
      </c>
      <c r="F94" s="20" t="s">
        <v>434</v>
      </c>
      <c r="G94" s="20" t="s">
        <v>257</v>
      </c>
      <c r="H94" s="95">
        <v>1400000</v>
      </c>
      <c r="I94" s="95"/>
      <c r="J94" s="95">
        <v>0</v>
      </c>
      <c r="K94" s="143">
        <v>0</v>
      </c>
      <c r="L94" s="142">
        <v>0</v>
      </c>
    </row>
    <row r="95" spans="2:12" ht="24.75" customHeight="1">
      <c r="B95" s="10" t="s">
        <v>376</v>
      </c>
      <c r="C95" s="20" t="s">
        <v>294</v>
      </c>
      <c r="D95" s="20" t="s">
        <v>240</v>
      </c>
      <c r="E95" s="20" t="s">
        <v>236</v>
      </c>
      <c r="F95" s="20" t="s">
        <v>377</v>
      </c>
      <c r="G95" s="20"/>
      <c r="H95" s="95"/>
      <c r="I95" s="95">
        <f>I96</f>
        <v>219000</v>
      </c>
      <c r="J95" s="95"/>
      <c r="K95" s="143"/>
      <c r="L95" s="142"/>
    </row>
    <row r="96" spans="2:12" ht="20.25" customHeight="1">
      <c r="B96" s="11" t="s">
        <v>136</v>
      </c>
      <c r="C96" s="20" t="s">
        <v>294</v>
      </c>
      <c r="D96" s="20" t="s">
        <v>240</v>
      </c>
      <c r="E96" s="20" t="s">
        <v>236</v>
      </c>
      <c r="F96" s="20" t="s">
        <v>377</v>
      </c>
      <c r="G96" s="20" t="s">
        <v>257</v>
      </c>
      <c r="H96" s="95"/>
      <c r="I96" s="95">
        <v>219000</v>
      </c>
      <c r="J96" s="95"/>
      <c r="K96" s="143"/>
      <c r="L96" s="142"/>
    </row>
    <row r="97" spans="2:12" ht="33" customHeight="1">
      <c r="B97" s="9" t="s">
        <v>110</v>
      </c>
      <c r="C97" s="20">
        <v>903</v>
      </c>
      <c r="D97" s="20" t="s">
        <v>240</v>
      </c>
      <c r="E97" s="20" t="s">
        <v>236</v>
      </c>
      <c r="F97" s="20">
        <v>4400000</v>
      </c>
      <c r="G97" s="20"/>
      <c r="H97" s="95">
        <f>H98</f>
        <v>2383204</v>
      </c>
      <c r="I97" s="95">
        <f>I98+I100+I102</f>
        <v>4174400</v>
      </c>
      <c r="J97" s="95">
        <f>J98+J100+J102</f>
        <v>2480500</v>
      </c>
      <c r="K97" s="95">
        <f>K98+K100+K102</f>
        <v>2778160.0000000005</v>
      </c>
      <c r="L97" s="95">
        <f>L98+L100+L102</f>
        <v>3055976.000000001</v>
      </c>
    </row>
    <row r="98" spans="2:12" ht="30.75" customHeight="1">
      <c r="B98" s="10" t="s">
        <v>94</v>
      </c>
      <c r="C98" s="20">
        <v>903</v>
      </c>
      <c r="D98" s="20" t="s">
        <v>240</v>
      </c>
      <c r="E98" s="20" t="s">
        <v>236</v>
      </c>
      <c r="F98" s="20">
        <v>4409900</v>
      </c>
      <c r="G98" s="20"/>
      <c r="H98" s="95">
        <v>2383204</v>
      </c>
      <c r="I98" s="95">
        <f>I99</f>
        <v>2255000</v>
      </c>
      <c r="J98" s="95">
        <f>J99</f>
        <v>2480500</v>
      </c>
      <c r="K98" s="95">
        <f>K99</f>
        <v>2778160.0000000005</v>
      </c>
      <c r="L98" s="95">
        <f>L99</f>
        <v>3055976.000000001</v>
      </c>
    </row>
    <row r="99" spans="2:12" ht="15" customHeight="1">
      <c r="B99" s="10" t="s">
        <v>378</v>
      </c>
      <c r="C99" s="57">
        <v>903</v>
      </c>
      <c r="D99" s="20" t="s">
        <v>240</v>
      </c>
      <c r="E99" s="20" t="s">
        <v>236</v>
      </c>
      <c r="F99" s="57">
        <v>4409900</v>
      </c>
      <c r="G99" s="20" t="s">
        <v>379</v>
      </c>
      <c r="H99" s="95">
        <v>2383204</v>
      </c>
      <c r="I99" s="95">
        <v>2255000</v>
      </c>
      <c r="J99" s="95">
        <f>I99*1.1</f>
        <v>2480500</v>
      </c>
      <c r="K99" s="143">
        <f>J99*1.12</f>
        <v>2778160.0000000005</v>
      </c>
      <c r="L99" s="143">
        <f>K99*1.1</f>
        <v>3055976.000000001</v>
      </c>
    </row>
    <row r="100" spans="2:12" ht="43.5" customHeight="1">
      <c r="B100" s="11" t="s">
        <v>422</v>
      </c>
      <c r="C100" s="20">
        <v>903</v>
      </c>
      <c r="D100" s="20" t="s">
        <v>240</v>
      </c>
      <c r="E100" s="20" t="s">
        <v>236</v>
      </c>
      <c r="F100" s="20" t="s">
        <v>380</v>
      </c>
      <c r="G100" s="20"/>
      <c r="H100" s="95"/>
      <c r="I100" s="95">
        <v>959700</v>
      </c>
      <c r="J100" s="95"/>
      <c r="K100" s="143"/>
      <c r="L100" s="143"/>
    </row>
    <row r="101" spans="2:12" ht="15" customHeight="1">
      <c r="B101" s="10" t="s">
        <v>378</v>
      </c>
      <c r="C101" s="57">
        <v>903</v>
      </c>
      <c r="D101" s="20" t="s">
        <v>240</v>
      </c>
      <c r="E101" s="20" t="s">
        <v>236</v>
      </c>
      <c r="F101" s="57">
        <v>4409910</v>
      </c>
      <c r="G101" s="20" t="s">
        <v>379</v>
      </c>
      <c r="H101" s="95"/>
      <c r="I101" s="95">
        <v>959700</v>
      </c>
      <c r="J101" s="95"/>
      <c r="K101" s="143"/>
      <c r="L101" s="143"/>
    </row>
    <row r="102" spans="2:12" ht="33" customHeight="1">
      <c r="B102" s="11" t="s">
        <v>423</v>
      </c>
      <c r="C102" s="20">
        <v>903</v>
      </c>
      <c r="D102" s="20" t="s">
        <v>240</v>
      </c>
      <c r="E102" s="20" t="s">
        <v>236</v>
      </c>
      <c r="F102" s="20" t="s">
        <v>381</v>
      </c>
      <c r="G102" s="20"/>
      <c r="H102" s="95"/>
      <c r="I102" s="95">
        <v>959700</v>
      </c>
      <c r="J102" s="95"/>
      <c r="K102" s="143"/>
      <c r="L102" s="143"/>
    </row>
    <row r="103" spans="2:12" ht="15" customHeight="1">
      <c r="B103" s="10" t="s">
        <v>378</v>
      </c>
      <c r="C103" s="57">
        <v>903</v>
      </c>
      <c r="D103" s="20" t="s">
        <v>240</v>
      </c>
      <c r="E103" s="20" t="s">
        <v>236</v>
      </c>
      <c r="F103" s="57">
        <v>4409920</v>
      </c>
      <c r="G103" s="20" t="s">
        <v>379</v>
      </c>
      <c r="H103" s="95"/>
      <c r="I103" s="95">
        <v>959700</v>
      </c>
      <c r="J103" s="95"/>
      <c r="K103" s="143"/>
      <c r="L103" s="143"/>
    </row>
    <row r="104" spans="2:12" ht="15" customHeight="1">
      <c r="B104" s="9" t="s">
        <v>111</v>
      </c>
      <c r="C104" s="20">
        <v>903</v>
      </c>
      <c r="D104" s="20" t="s">
        <v>240</v>
      </c>
      <c r="E104" s="20" t="s">
        <v>236</v>
      </c>
      <c r="F104" s="20">
        <v>4410000</v>
      </c>
      <c r="G104" s="20"/>
      <c r="H104" s="95">
        <f>H105</f>
        <v>649654</v>
      </c>
      <c r="I104" s="95">
        <f>I105</f>
        <v>245000</v>
      </c>
      <c r="J104" s="95">
        <f aca="true" t="shared" si="4" ref="J104:L105">J105</f>
        <v>269500</v>
      </c>
      <c r="K104" s="95">
        <f t="shared" si="4"/>
        <v>323400</v>
      </c>
      <c r="L104" s="95">
        <f t="shared" si="4"/>
        <v>355740</v>
      </c>
    </row>
    <row r="105" spans="2:12" ht="30.75" customHeight="1">
      <c r="B105" s="10" t="s">
        <v>94</v>
      </c>
      <c r="C105" s="20">
        <v>903</v>
      </c>
      <c r="D105" s="20" t="s">
        <v>240</v>
      </c>
      <c r="E105" s="20" t="s">
        <v>236</v>
      </c>
      <c r="F105" s="20">
        <v>4419900</v>
      </c>
      <c r="G105" s="20"/>
      <c r="H105" s="95">
        <v>649654</v>
      </c>
      <c r="I105" s="95">
        <f>I106</f>
        <v>245000</v>
      </c>
      <c r="J105" s="95">
        <f t="shared" si="4"/>
        <v>269500</v>
      </c>
      <c r="K105" s="95">
        <f t="shared" si="4"/>
        <v>323400</v>
      </c>
      <c r="L105" s="95">
        <f t="shared" si="4"/>
        <v>355740</v>
      </c>
    </row>
    <row r="106" spans="2:12" ht="15" customHeight="1">
      <c r="B106" s="10" t="s">
        <v>95</v>
      </c>
      <c r="C106" s="20">
        <v>903</v>
      </c>
      <c r="D106" s="20" t="s">
        <v>240</v>
      </c>
      <c r="E106" s="20" t="s">
        <v>236</v>
      </c>
      <c r="F106" s="20">
        <v>4419900</v>
      </c>
      <c r="G106" s="20" t="s">
        <v>258</v>
      </c>
      <c r="H106" s="95">
        <v>649654</v>
      </c>
      <c r="I106" s="95">
        <v>245000</v>
      </c>
      <c r="J106" s="95">
        <f>I106*1.1</f>
        <v>269500</v>
      </c>
      <c r="K106" s="143">
        <f>J106*1.2</f>
        <v>323400</v>
      </c>
      <c r="L106" s="143">
        <f>K106*1.1</f>
        <v>355740</v>
      </c>
    </row>
    <row r="107" spans="2:12" ht="15" customHeight="1">
      <c r="B107" s="9" t="s">
        <v>112</v>
      </c>
      <c r="C107" s="20">
        <v>903</v>
      </c>
      <c r="D107" s="20" t="s">
        <v>240</v>
      </c>
      <c r="E107" s="20" t="s">
        <v>236</v>
      </c>
      <c r="F107" s="20">
        <v>4420000</v>
      </c>
      <c r="G107" s="20"/>
      <c r="H107" s="95">
        <f>H108</f>
        <v>2708708</v>
      </c>
      <c r="I107" s="95">
        <f>I108</f>
        <v>2117950</v>
      </c>
      <c r="J107" s="95">
        <f aca="true" t="shared" si="5" ref="J107:L108">J108</f>
        <v>2329745</v>
      </c>
      <c r="K107" s="95">
        <f t="shared" si="5"/>
        <v>2562719.5</v>
      </c>
      <c r="L107" s="95">
        <f t="shared" si="5"/>
        <v>2818991.45</v>
      </c>
    </row>
    <row r="108" spans="2:12" ht="30.75" customHeight="1">
      <c r="B108" s="10" t="s">
        <v>94</v>
      </c>
      <c r="C108" s="20">
        <v>903</v>
      </c>
      <c r="D108" s="20" t="s">
        <v>240</v>
      </c>
      <c r="E108" s="20" t="s">
        <v>236</v>
      </c>
      <c r="F108" s="20">
        <v>4429900</v>
      </c>
      <c r="G108" s="20"/>
      <c r="H108" s="95">
        <v>2708708</v>
      </c>
      <c r="I108" s="95">
        <f>I109</f>
        <v>2117950</v>
      </c>
      <c r="J108" s="95">
        <f t="shared" si="5"/>
        <v>2329745</v>
      </c>
      <c r="K108" s="95">
        <f t="shared" si="5"/>
        <v>2562719.5</v>
      </c>
      <c r="L108" s="95">
        <f t="shared" si="5"/>
        <v>2818991.45</v>
      </c>
    </row>
    <row r="109" spans="2:12" ht="15" customHeight="1">
      <c r="B109" s="10" t="s">
        <v>95</v>
      </c>
      <c r="C109" s="20">
        <v>903</v>
      </c>
      <c r="D109" s="20" t="s">
        <v>240</v>
      </c>
      <c r="E109" s="20" t="s">
        <v>236</v>
      </c>
      <c r="F109" s="20">
        <v>4429900</v>
      </c>
      <c r="G109" s="20" t="s">
        <v>258</v>
      </c>
      <c r="H109" s="95">
        <v>2708708</v>
      </c>
      <c r="I109" s="95">
        <v>2117950</v>
      </c>
      <c r="J109" s="95">
        <f>I109*1.1</f>
        <v>2329745</v>
      </c>
      <c r="K109" s="143">
        <f>J109*1.1</f>
        <v>2562719.5</v>
      </c>
      <c r="L109" s="143">
        <f>K109*1.1</f>
        <v>2818991.45</v>
      </c>
    </row>
    <row r="110" spans="2:12" ht="30" customHeight="1">
      <c r="B110" s="9" t="s">
        <v>113</v>
      </c>
      <c r="C110" s="20">
        <v>903</v>
      </c>
      <c r="D110" s="20" t="s">
        <v>240</v>
      </c>
      <c r="E110" s="20" t="s">
        <v>236</v>
      </c>
      <c r="F110" s="20">
        <v>4430000</v>
      </c>
      <c r="G110" s="20"/>
      <c r="H110" s="95">
        <f>H111</f>
        <v>318202</v>
      </c>
      <c r="I110" s="95"/>
      <c r="J110" s="95"/>
      <c r="K110" s="143"/>
      <c r="L110" s="143"/>
    </row>
    <row r="111" spans="2:12" ht="29.25" customHeight="1">
      <c r="B111" s="10" t="s">
        <v>94</v>
      </c>
      <c r="C111" s="20">
        <v>903</v>
      </c>
      <c r="D111" s="20" t="s">
        <v>240</v>
      </c>
      <c r="E111" s="20" t="s">
        <v>236</v>
      </c>
      <c r="F111" s="20">
        <v>4439900</v>
      </c>
      <c r="G111" s="20"/>
      <c r="H111" s="95">
        <v>318202</v>
      </c>
      <c r="I111" s="95"/>
      <c r="J111" s="95"/>
      <c r="K111" s="143"/>
      <c r="L111" s="143"/>
    </row>
    <row r="112" spans="2:12" ht="15" customHeight="1">
      <c r="B112" s="10" t="s">
        <v>95</v>
      </c>
      <c r="C112" s="20">
        <v>903</v>
      </c>
      <c r="D112" s="20" t="s">
        <v>240</v>
      </c>
      <c r="E112" s="20" t="s">
        <v>236</v>
      </c>
      <c r="F112" s="20">
        <v>4439900</v>
      </c>
      <c r="G112" s="20" t="s">
        <v>258</v>
      </c>
      <c r="H112" s="95">
        <v>318202</v>
      </c>
      <c r="I112" s="95"/>
      <c r="J112" s="95"/>
      <c r="K112" s="143"/>
      <c r="L112" s="143"/>
    </row>
    <row r="113" spans="2:12" ht="32.25" customHeight="1">
      <c r="B113" s="9" t="s">
        <v>114</v>
      </c>
      <c r="C113" s="20">
        <v>903</v>
      </c>
      <c r="D113" s="20" t="s">
        <v>240</v>
      </c>
      <c r="E113" s="20" t="s">
        <v>236</v>
      </c>
      <c r="F113" s="20">
        <v>4500000</v>
      </c>
      <c r="G113" s="20"/>
      <c r="H113" s="95">
        <f>H114+H116</f>
        <v>585488</v>
      </c>
      <c r="I113" s="95">
        <f>I114+I116</f>
        <v>2600200</v>
      </c>
      <c r="J113" s="95">
        <f>J114+J116</f>
        <v>657680</v>
      </c>
      <c r="K113" s="143">
        <f>K114+K116</f>
        <v>695300</v>
      </c>
      <c r="L113" s="143">
        <f>L114+L116</f>
        <v>710000</v>
      </c>
    </row>
    <row r="114" spans="2:12" ht="29.25" customHeight="1">
      <c r="B114" s="16" t="s">
        <v>115</v>
      </c>
      <c r="C114" s="20">
        <v>903</v>
      </c>
      <c r="D114" s="20" t="s">
        <v>240</v>
      </c>
      <c r="E114" s="20" t="s">
        <v>236</v>
      </c>
      <c r="F114" s="20">
        <v>4500600</v>
      </c>
      <c r="G114" s="20"/>
      <c r="H114" s="95">
        <v>127000</v>
      </c>
      <c r="I114" s="95">
        <v>100200</v>
      </c>
      <c r="J114" s="95">
        <v>100200</v>
      </c>
      <c r="K114" s="143">
        <v>110000</v>
      </c>
      <c r="L114" s="143">
        <v>120000</v>
      </c>
    </row>
    <row r="115" spans="2:12" ht="15" customHeight="1">
      <c r="B115" s="16" t="s">
        <v>95</v>
      </c>
      <c r="C115" s="20">
        <v>903</v>
      </c>
      <c r="D115" s="20" t="s">
        <v>240</v>
      </c>
      <c r="E115" s="20" t="s">
        <v>236</v>
      </c>
      <c r="F115" s="20">
        <v>4500600</v>
      </c>
      <c r="G115" s="20" t="s">
        <v>258</v>
      </c>
      <c r="H115" s="95">
        <v>127000</v>
      </c>
      <c r="I115" s="95">
        <v>100200</v>
      </c>
      <c r="J115" s="95">
        <v>100200</v>
      </c>
      <c r="K115" s="143">
        <v>110000</v>
      </c>
      <c r="L115" s="143">
        <v>120000</v>
      </c>
    </row>
    <row r="116" spans="2:12" ht="31.5" customHeight="1">
      <c r="B116" s="10" t="s">
        <v>116</v>
      </c>
      <c r="C116" s="20">
        <v>903</v>
      </c>
      <c r="D116" s="20" t="s">
        <v>240</v>
      </c>
      <c r="E116" s="20" t="s">
        <v>236</v>
      </c>
      <c r="F116" s="20">
        <v>4508500</v>
      </c>
      <c r="G116" s="20"/>
      <c r="H116" s="134">
        <v>458488</v>
      </c>
      <c r="I116" s="95">
        <v>2500000</v>
      </c>
      <c r="J116" s="95">
        <v>557480</v>
      </c>
      <c r="K116" s="143">
        <v>585300</v>
      </c>
      <c r="L116" s="143">
        <v>590000</v>
      </c>
    </row>
    <row r="117" spans="2:12" ht="15" customHeight="1">
      <c r="B117" s="10" t="s">
        <v>117</v>
      </c>
      <c r="C117" s="20">
        <v>903</v>
      </c>
      <c r="D117" s="20" t="s">
        <v>240</v>
      </c>
      <c r="E117" s="20" t="s">
        <v>236</v>
      </c>
      <c r="F117" s="20">
        <v>4508500</v>
      </c>
      <c r="G117" s="20" t="s">
        <v>266</v>
      </c>
      <c r="H117" s="134">
        <v>458488</v>
      </c>
      <c r="I117" s="95">
        <f>I116</f>
        <v>2500000</v>
      </c>
      <c r="J117" s="95">
        <v>557480</v>
      </c>
      <c r="K117" s="143">
        <v>585300</v>
      </c>
      <c r="L117" s="143">
        <v>590000</v>
      </c>
    </row>
    <row r="118" spans="2:12" ht="15" customHeight="1">
      <c r="B118" s="9" t="s">
        <v>67</v>
      </c>
      <c r="C118" s="20" t="s">
        <v>294</v>
      </c>
      <c r="D118" s="20" t="s">
        <v>240</v>
      </c>
      <c r="E118" s="20" t="s">
        <v>236</v>
      </c>
      <c r="F118" s="20" t="s">
        <v>64</v>
      </c>
      <c r="G118" s="20"/>
      <c r="H118" s="134">
        <v>690000</v>
      </c>
      <c r="I118" s="95"/>
      <c r="J118" s="95">
        <v>0</v>
      </c>
      <c r="K118" s="143">
        <v>0</v>
      </c>
      <c r="L118" s="143">
        <v>0</v>
      </c>
    </row>
    <row r="119" spans="2:12" ht="33.75" customHeight="1">
      <c r="B119" s="9" t="s">
        <v>68</v>
      </c>
      <c r="C119" s="20" t="s">
        <v>294</v>
      </c>
      <c r="D119" s="20" t="s">
        <v>240</v>
      </c>
      <c r="E119" s="20" t="s">
        <v>236</v>
      </c>
      <c r="F119" s="20" t="s">
        <v>65</v>
      </c>
      <c r="G119" s="20"/>
      <c r="H119" s="134">
        <v>690000</v>
      </c>
      <c r="I119" s="95"/>
      <c r="J119" s="95">
        <v>0</v>
      </c>
      <c r="K119" s="143">
        <v>0</v>
      </c>
      <c r="L119" s="143">
        <v>0</v>
      </c>
    </row>
    <row r="120" spans="2:12" ht="28.5" customHeight="1">
      <c r="B120" s="10" t="s">
        <v>69</v>
      </c>
      <c r="C120" s="20" t="s">
        <v>294</v>
      </c>
      <c r="D120" s="20" t="s">
        <v>240</v>
      </c>
      <c r="E120" s="20" t="s">
        <v>236</v>
      </c>
      <c r="F120" s="20" t="s">
        <v>66</v>
      </c>
      <c r="G120" s="20"/>
      <c r="H120" s="134">
        <v>690000</v>
      </c>
      <c r="I120" s="95"/>
      <c r="J120" s="95">
        <v>0</v>
      </c>
      <c r="K120" s="143">
        <v>0</v>
      </c>
      <c r="L120" s="143">
        <v>0</v>
      </c>
    </row>
    <row r="121" spans="2:12" ht="15" customHeight="1">
      <c r="B121" s="10" t="s">
        <v>95</v>
      </c>
      <c r="C121" s="20" t="s">
        <v>294</v>
      </c>
      <c r="D121" s="20" t="s">
        <v>240</v>
      </c>
      <c r="E121" s="20" t="s">
        <v>236</v>
      </c>
      <c r="F121" s="20" t="s">
        <v>66</v>
      </c>
      <c r="G121" s="20" t="s">
        <v>258</v>
      </c>
      <c r="H121" s="134">
        <v>690000</v>
      </c>
      <c r="I121" s="95"/>
      <c r="J121" s="95">
        <v>0</v>
      </c>
      <c r="K121" s="143">
        <v>0</v>
      </c>
      <c r="L121" s="143">
        <v>0</v>
      </c>
    </row>
    <row r="122" spans="2:12" ht="15" customHeight="1">
      <c r="B122" s="9" t="s">
        <v>133</v>
      </c>
      <c r="C122" s="20" t="s">
        <v>294</v>
      </c>
      <c r="D122" s="20" t="s">
        <v>240</v>
      </c>
      <c r="E122" s="20" t="s">
        <v>236</v>
      </c>
      <c r="F122" s="20" t="s">
        <v>71</v>
      </c>
      <c r="G122" s="20"/>
      <c r="H122" s="95">
        <v>1828500</v>
      </c>
      <c r="I122" s="95"/>
      <c r="J122" s="95">
        <v>0</v>
      </c>
      <c r="K122" s="143">
        <v>0</v>
      </c>
      <c r="L122" s="143">
        <v>0</v>
      </c>
    </row>
    <row r="123" spans="2:12" ht="32.25" customHeight="1">
      <c r="B123" s="9" t="s">
        <v>74</v>
      </c>
      <c r="C123" s="20" t="s">
        <v>294</v>
      </c>
      <c r="D123" s="20" t="s">
        <v>240</v>
      </c>
      <c r="E123" s="20" t="s">
        <v>236</v>
      </c>
      <c r="F123" s="20" t="s">
        <v>72</v>
      </c>
      <c r="G123" s="20"/>
      <c r="H123" s="95">
        <v>1828500</v>
      </c>
      <c r="I123" s="95"/>
      <c r="J123" s="95">
        <v>0</v>
      </c>
      <c r="K123" s="143">
        <v>0</v>
      </c>
      <c r="L123" s="143">
        <v>0</v>
      </c>
    </row>
    <row r="124" spans="2:12" ht="46.5" customHeight="1">
      <c r="B124" s="10" t="s">
        <v>75</v>
      </c>
      <c r="C124" s="20" t="s">
        <v>294</v>
      </c>
      <c r="D124" s="20" t="s">
        <v>240</v>
      </c>
      <c r="E124" s="20" t="s">
        <v>236</v>
      </c>
      <c r="F124" s="20" t="s">
        <v>73</v>
      </c>
      <c r="G124" s="20"/>
      <c r="H124" s="95">
        <v>1828500</v>
      </c>
      <c r="I124" s="95"/>
      <c r="J124" s="95">
        <v>0</v>
      </c>
      <c r="K124" s="143">
        <v>0</v>
      </c>
      <c r="L124" s="143">
        <v>0</v>
      </c>
    </row>
    <row r="125" spans="2:12" ht="30.75" customHeight="1">
      <c r="B125" s="16" t="s">
        <v>87</v>
      </c>
      <c r="C125" s="20" t="s">
        <v>294</v>
      </c>
      <c r="D125" s="20" t="s">
        <v>240</v>
      </c>
      <c r="E125" s="20" t="s">
        <v>236</v>
      </c>
      <c r="F125" s="20" t="s">
        <v>73</v>
      </c>
      <c r="G125" s="20" t="s">
        <v>319</v>
      </c>
      <c r="H125" s="95">
        <v>1828500</v>
      </c>
      <c r="I125" s="95"/>
      <c r="J125" s="95">
        <v>0</v>
      </c>
      <c r="K125" s="143">
        <v>0</v>
      </c>
      <c r="L125" s="143">
        <v>0</v>
      </c>
    </row>
    <row r="126" spans="2:12" ht="15" customHeight="1">
      <c r="B126" s="8" t="s">
        <v>418</v>
      </c>
      <c r="C126" s="56">
        <v>903</v>
      </c>
      <c r="D126" s="19" t="s">
        <v>240</v>
      </c>
      <c r="E126" s="19" t="s">
        <v>254</v>
      </c>
      <c r="F126" s="56"/>
      <c r="G126" s="56"/>
      <c r="H126" s="140">
        <f>H127</f>
        <v>1427250</v>
      </c>
      <c r="I126" s="140">
        <f aca="true" t="shared" si="6" ref="I126:L127">I127</f>
        <v>1248550</v>
      </c>
      <c r="J126" s="140">
        <f t="shared" si="6"/>
        <v>1600000</v>
      </c>
      <c r="K126" s="140">
        <f t="shared" si="6"/>
        <v>1800000</v>
      </c>
      <c r="L126" s="140">
        <f t="shared" si="6"/>
        <v>2000000</v>
      </c>
    </row>
    <row r="127" spans="2:12" ht="15" customHeight="1">
      <c r="B127" s="14" t="s">
        <v>100</v>
      </c>
      <c r="C127" s="57">
        <v>903</v>
      </c>
      <c r="D127" s="20" t="s">
        <v>240</v>
      </c>
      <c r="E127" s="20" t="s">
        <v>254</v>
      </c>
      <c r="F127" s="57">
        <v>7950000</v>
      </c>
      <c r="G127" s="57"/>
      <c r="H127" s="134">
        <f>H128</f>
        <v>1427250</v>
      </c>
      <c r="I127" s="134">
        <f t="shared" si="6"/>
        <v>1248550</v>
      </c>
      <c r="J127" s="134">
        <f t="shared" si="6"/>
        <v>1600000</v>
      </c>
      <c r="K127" s="134">
        <f t="shared" si="6"/>
        <v>1800000</v>
      </c>
      <c r="L127" s="134">
        <f t="shared" si="6"/>
        <v>2000000</v>
      </c>
    </row>
    <row r="128" spans="2:12" ht="30" customHeight="1">
      <c r="B128" s="10" t="s">
        <v>419</v>
      </c>
      <c r="C128" s="57">
        <v>903</v>
      </c>
      <c r="D128" s="20" t="s">
        <v>240</v>
      </c>
      <c r="E128" s="20" t="s">
        <v>254</v>
      </c>
      <c r="F128" s="57">
        <v>7951200</v>
      </c>
      <c r="G128" s="57"/>
      <c r="H128" s="134">
        <v>1427250</v>
      </c>
      <c r="I128" s="95">
        <v>1248550</v>
      </c>
      <c r="J128" s="95">
        <v>1600000</v>
      </c>
      <c r="K128" s="143">
        <v>1800000</v>
      </c>
      <c r="L128" s="142">
        <v>2000000</v>
      </c>
    </row>
    <row r="129" spans="2:12" ht="28.5" customHeight="1">
      <c r="B129" s="11" t="s">
        <v>87</v>
      </c>
      <c r="C129" s="57">
        <v>903</v>
      </c>
      <c r="D129" s="20" t="s">
        <v>240</v>
      </c>
      <c r="E129" s="20" t="s">
        <v>254</v>
      </c>
      <c r="F129" s="57">
        <v>7951200</v>
      </c>
      <c r="G129" s="57">
        <v>500</v>
      </c>
      <c r="H129" s="134">
        <v>1427250</v>
      </c>
      <c r="I129" s="95">
        <v>1248550</v>
      </c>
      <c r="J129" s="95">
        <f>J128</f>
        <v>1600000</v>
      </c>
      <c r="K129" s="95">
        <f>K128</f>
        <v>1800000</v>
      </c>
      <c r="L129" s="95">
        <f>L128</f>
        <v>2000000</v>
      </c>
    </row>
    <row r="130" spans="2:12" ht="15" customHeight="1">
      <c r="B130" s="10"/>
      <c r="C130" s="20"/>
      <c r="D130" s="20"/>
      <c r="E130" s="20"/>
      <c r="F130" s="20"/>
      <c r="G130" s="20"/>
      <c r="H130" s="95"/>
      <c r="I130" s="95"/>
      <c r="J130" s="95"/>
      <c r="K130" s="143"/>
      <c r="L130" s="142"/>
    </row>
    <row r="131" spans="2:12" ht="30" customHeight="1">
      <c r="B131" s="6" t="s">
        <v>118</v>
      </c>
      <c r="C131" s="19">
        <v>903</v>
      </c>
      <c r="D131" s="19" t="s">
        <v>241</v>
      </c>
      <c r="E131" s="20"/>
      <c r="F131" s="20"/>
      <c r="G131" s="20"/>
      <c r="H131" s="100">
        <f>H132</f>
        <v>6459187</v>
      </c>
      <c r="I131" s="100">
        <f>I132</f>
        <v>4577805</v>
      </c>
      <c r="J131" s="100">
        <f aca="true" t="shared" si="7" ref="J131:L132">J132</f>
        <v>5035585.5</v>
      </c>
      <c r="K131" s="144">
        <f t="shared" si="7"/>
        <v>6042702.6</v>
      </c>
      <c r="L131" s="144">
        <f t="shared" si="7"/>
        <v>6646972.86</v>
      </c>
    </row>
    <row r="132" spans="2:12" ht="15" customHeight="1">
      <c r="B132" s="8" t="s">
        <v>119</v>
      </c>
      <c r="C132" s="19">
        <v>903</v>
      </c>
      <c r="D132" s="19" t="s">
        <v>241</v>
      </c>
      <c r="E132" s="19" t="s">
        <v>240</v>
      </c>
      <c r="F132" s="19"/>
      <c r="G132" s="19"/>
      <c r="H132" s="100">
        <f>H133</f>
        <v>6459187</v>
      </c>
      <c r="I132" s="100">
        <f>I133</f>
        <v>4577805</v>
      </c>
      <c r="J132" s="100">
        <f t="shared" si="7"/>
        <v>5035585.5</v>
      </c>
      <c r="K132" s="144">
        <f t="shared" si="7"/>
        <v>6042702.6</v>
      </c>
      <c r="L132" s="144">
        <f t="shared" si="7"/>
        <v>6646972.86</v>
      </c>
    </row>
    <row r="133" spans="2:12" ht="18.75" customHeight="1">
      <c r="B133" s="9" t="s">
        <v>120</v>
      </c>
      <c r="C133" s="20">
        <v>903</v>
      </c>
      <c r="D133" s="20" t="s">
        <v>241</v>
      </c>
      <c r="E133" s="20" t="s">
        <v>240</v>
      </c>
      <c r="F133" s="20">
        <v>4820000</v>
      </c>
      <c r="G133" s="20"/>
      <c r="H133" s="95">
        <f>H134</f>
        <v>6459187</v>
      </c>
      <c r="I133" s="95">
        <v>4577805</v>
      </c>
      <c r="J133" s="95">
        <f>I133*1.1</f>
        <v>5035585.5</v>
      </c>
      <c r="K133" s="143">
        <f>J133*1.2</f>
        <v>6042702.6</v>
      </c>
      <c r="L133" s="142">
        <f>K133*1.1</f>
        <v>6646972.86</v>
      </c>
    </row>
    <row r="134" spans="2:12" ht="15" customHeight="1">
      <c r="B134" s="10" t="s">
        <v>94</v>
      </c>
      <c r="C134" s="20">
        <v>903</v>
      </c>
      <c r="D134" s="20" t="s">
        <v>241</v>
      </c>
      <c r="E134" s="20" t="s">
        <v>240</v>
      </c>
      <c r="F134" s="20">
        <v>4829900</v>
      </c>
      <c r="G134" s="20"/>
      <c r="H134" s="95">
        <f>H135</f>
        <v>6459187</v>
      </c>
      <c r="I134" s="95">
        <f>I133</f>
        <v>4577805</v>
      </c>
      <c r="J134" s="95">
        <f aca="true" t="shared" si="8" ref="J134:L135">J133</f>
        <v>5035585.5</v>
      </c>
      <c r="K134" s="143">
        <f t="shared" si="8"/>
        <v>6042702.6</v>
      </c>
      <c r="L134" s="143">
        <f t="shared" si="8"/>
        <v>6646972.86</v>
      </c>
    </row>
    <row r="135" spans="2:12" ht="15" customHeight="1">
      <c r="B135" s="10" t="s">
        <v>95</v>
      </c>
      <c r="C135" s="20">
        <v>903</v>
      </c>
      <c r="D135" s="20" t="s">
        <v>241</v>
      </c>
      <c r="E135" s="20" t="s">
        <v>240</v>
      </c>
      <c r="F135" s="20">
        <v>4829900</v>
      </c>
      <c r="G135" s="20" t="s">
        <v>258</v>
      </c>
      <c r="H135" s="95">
        <v>6459187</v>
      </c>
      <c r="I135" s="95">
        <f>I134</f>
        <v>4577805</v>
      </c>
      <c r="J135" s="95">
        <f t="shared" si="8"/>
        <v>5035585.5</v>
      </c>
      <c r="K135" s="143">
        <f t="shared" si="8"/>
        <v>6042702.6</v>
      </c>
      <c r="L135" s="143">
        <f t="shared" si="8"/>
        <v>6646972.86</v>
      </c>
    </row>
    <row r="136" spans="2:12" ht="15" customHeight="1">
      <c r="B136" s="10"/>
      <c r="C136" s="20"/>
      <c r="D136" s="20"/>
      <c r="E136" s="20"/>
      <c r="F136" s="20"/>
      <c r="G136" s="20"/>
      <c r="H136" s="95"/>
      <c r="I136" s="95"/>
      <c r="J136" s="95"/>
      <c r="K136" s="143"/>
      <c r="L136" s="142"/>
    </row>
    <row r="137" spans="2:12" ht="15" customHeight="1">
      <c r="B137" s="6" t="s">
        <v>121</v>
      </c>
      <c r="C137" s="19">
        <v>903</v>
      </c>
      <c r="D137" s="19">
        <v>10</v>
      </c>
      <c r="E137" s="19"/>
      <c r="F137" s="19"/>
      <c r="G137" s="19"/>
      <c r="H137" s="100">
        <f>H138+H142</f>
        <v>99953</v>
      </c>
      <c r="I137" s="100">
        <f>I138+I142</f>
        <v>140000</v>
      </c>
      <c r="J137" s="100">
        <f>J138+J142</f>
        <v>140000</v>
      </c>
      <c r="K137" s="144">
        <f>K138+K142</f>
        <v>160000</v>
      </c>
      <c r="L137" s="144">
        <f>L138+L142</f>
        <v>180000</v>
      </c>
    </row>
    <row r="138" spans="2:12" ht="15" customHeight="1">
      <c r="B138" s="8" t="s">
        <v>122</v>
      </c>
      <c r="C138" s="19">
        <v>903</v>
      </c>
      <c r="D138" s="19">
        <v>10</v>
      </c>
      <c r="E138" s="19" t="s">
        <v>236</v>
      </c>
      <c r="F138" s="19"/>
      <c r="G138" s="19"/>
      <c r="H138" s="100">
        <f>H139</f>
        <v>83953</v>
      </c>
      <c r="I138" s="100">
        <v>90000</v>
      </c>
      <c r="J138" s="100">
        <v>90000</v>
      </c>
      <c r="K138" s="144">
        <v>100000</v>
      </c>
      <c r="L138" s="144">
        <v>100000</v>
      </c>
    </row>
    <row r="139" spans="2:12" ht="28.5" customHeight="1">
      <c r="B139" s="9" t="s">
        <v>123</v>
      </c>
      <c r="C139" s="20">
        <v>903</v>
      </c>
      <c r="D139" s="20">
        <v>10</v>
      </c>
      <c r="E139" s="20" t="s">
        <v>236</v>
      </c>
      <c r="F139" s="20">
        <v>4910000</v>
      </c>
      <c r="G139" s="20"/>
      <c r="H139" s="95">
        <v>83953</v>
      </c>
      <c r="I139" s="95">
        <f>I138</f>
        <v>90000</v>
      </c>
      <c r="J139" s="95">
        <f aca="true" t="shared" si="9" ref="J139:L141">J138</f>
        <v>90000</v>
      </c>
      <c r="K139" s="143">
        <f t="shared" si="9"/>
        <v>100000</v>
      </c>
      <c r="L139" s="143">
        <f t="shared" si="9"/>
        <v>100000</v>
      </c>
    </row>
    <row r="140" spans="2:12" ht="44.25" customHeight="1">
      <c r="B140" s="10" t="s">
        <v>124</v>
      </c>
      <c r="C140" s="20">
        <v>903</v>
      </c>
      <c r="D140" s="20">
        <v>10</v>
      </c>
      <c r="E140" s="20" t="s">
        <v>236</v>
      </c>
      <c r="F140" s="20">
        <v>4910100</v>
      </c>
      <c r="G140" s="20"/>
      <c r="H140" s="95">
        <v>83953</v>
      </c>
      <c r="I140" s="95">
        <f>I139</f>
        <v>90000</v>
      </c>
      <c r="J140" s="95">
        <f t="shared" si="9"/>
        <v>90000</v>
      </c>
      <c r="K140" s="143">
        <f t="shared" si="9"/>
        <v>100000</v>
      </c>
      <c r="L140" s="143">
        <f t="shared" si="9"/>
        <v>100000</v>
      </c>
    </row>
    <row r="141" spans="2:12" ht="15" customHeight="1">
      <c r="B141" s="10" t="s">
        <v>125</v>
      </c>
      <c r="C141" s="20">
        <v>903</v>
      </c>
      <c r="D141" s="20">
        <v>10</v>
      </c>
      <c r="E141" s="20" t="s">
        <v>236</v>
      </c>
      <c r="F141" s="20">
        <v>4910100</v>
      </c>
      <c r="G141" s="20" t="s">
        <v>262</v>
      </c>
      <c r="H141" s="95">
        <v>83953</v>
      </c>
      <c r="I141" s="95">
        <f>I140</f>
        <v>90000</v>
      </c>
      <c r="J141" s="95">
        <f t="shared" si="9"/>
        <v>90000</v>
      </c>
      <c r="K141" s="143">
        <f t="shared" si="9"/>
        <v>100000</v>
      </c>
      <c r="L141" s="143">
        <f t="shared" si="9"/>
        <v>100000</v>
      </c>
    </row>
    <row r="142" spans="2:12" ht="15" customHeight="1">
      <c r="B142" s="8" t="s">
        <v>126</v>
      </c>
      <c r="C142" s="19">
        <v>903</v>
      </c>
      <c r="D142" s="19">
        <v>10</v>
      </c>
      <c r="E142" s="19" t="s">
        <v>237</v>
      </c>
      <c r="F142" s="19"/>
      <c r="G142" s="19"/>
      <c r="H142" s="100">
        <v>16000</v>
      </c>
      <c r="I142" s="100">
        <f>I143</f>
        <v>50000</v>
      </c>
      <c r="J142" s="100">
        <v>50000</v>
      </c>
      <c r="K142" s="144">
        <v>60000</v>
      </c>
      <c r="L142" s="144">
        <v>80000</v>
      </c>
    </row>
    <row r="143" spans="2:12" ht="29.25" customHeight="1">
      <c r="B143" s="137" t="s">
        <v>382</v>
      </c>
      <c r="C143" s="20">
        <v>903</v>
      </c>
      <c r="D143" s="57">
        <v>10</v>
      </c>
      <c r="E143" s="20" t="s">
        <v>237</v>
      </c>
      <c r="F143" s="57">
        <v>5140000</v>
      </c>
      <c r="G143" s="57"/>
      <c r="I143" s="125">
        <v>50000</v>
      </c>
      <c r="J143" s="95">
        <v>50000</v>
      </c>
      <c r="K143" s="143">
        <v>60000</v>
      </c>
      <c r="L143" s="143">
        <v>80000</v>
      </c>
    </row>
    <row r="144" spans="2:12" ht="15" customHeight="1">
      <c r="B144" s="127" t="s">
        <v>128</v>
      </c>
      <c r="C144" s="20">
        <v>903</v>
      </c>
      <c r="D144" s="57">
        <v>10</v>
      </c>
      <c r="E144" s="20" t="s">
        <v>237</v>
      </c>
      <c r="F144" s="57">
        <v>5140100</v>
      </c>
      <c r="G144" s="57"/>
      <c r="I144" s="125">
        <v>50000</v>
      </c>
      <c r="J144" s="95">
        <v>50000</v>
      </c>
      <c r="K144" s="143">
        <v>60000</v>
      </c>
      <c r="L144" s="143">
        <v>80000</v>
      </c>
    </row>
    <row r="145" spans="2:12" ht="15" customHeight="1">
      <c r="B145" s="138" t="s">
        <v>117</v>
      </c>
      <c r="C145" s="20">
        <v>903</v>
      </c>
      <c r="D145" s="57">
        <v>10</v>
      </c>
      <c r="E145" s="20" t="s">
        <v>237</v>
      </c>
      <c r="F145" s="57">
        <v>5140100</v>
      </c>
      <c r="G145" s="57">
        <v>13</v>
      </c>
      <c r="I145" s="125">
        <v>50000</v>
      </c>
      <c r="J145" s="95">
        <v>50000</v>
      </c>
      <c r="K145" s="143">
        <v>60000</v>
      </c>
      <c r="L145" s="143">
        <v>80000</v>
      </c>
    </row>
    <row r="146" spans="2:12" ht="15" customHeight="1">
      <c r="B146" s="71" t="s">
        <v>127</v>
      </c>
      <c r="C146" s="20">
        <v>903</v>
      </c>
      <c r="D146" s="20">
        <v>10</v>
      </c>
      <c r="E146" s="20" t="s">
        <v>237</v>
      </c>
      <c r="F146" s="20">
        <v>5050000</v>
      </c>
      <c r="G146" s="20"/>
      <c r="H146" s="95">
        <v>16000</v>
      </c>
      <c r="I146" s="95"/>
      <c r="K146" s="146"/>
      <c r="L146" s="146"/>
    </row>
    <row r="147" spans="2:12" ht="15" customHeight="1">
      <c r="B147" s="16" t="s">
        <v>31</v>
      </c>
      <c r="C147" s="20">
        <v>903</v>
      </c>
      <c r="D147" s="20">
        <v>10</v>
      </c>
      <c r="E147" s="20" t="s">
        <v>237</v>
      </c>
      <c r="F147" s="20" t="s">
        <v>29</v>
      </c>
      <c r="G147" s="20"/>
      <c r="H147" s="95">
        <v>16000</v>
      </c>
      <c r="I147" s="95"/>
      <c r="K147" s="146"/>
      <c r="L147" s="146"/>
    </row>
    <row r="148" spans="2:12" ht="15" customHeight="1">
      <c r="B148" s="16" t="s">
        <v>125</v>
      </c>
      <c r="C148" s="20">
        <v>903</v>
      </c>
      <c r="D148" s="20">
        <v>10</v>
      </c>
      <c r="E148" s="20" t="s">
        <v>237</v>
      </c>
      <c r="F148" s="20" t="s">
        <v>29</v>
      </c>
      <c r="G148" s="20" t="s">
        <v>262</v>
      </c>
      <c r="H148" s="95">
        <v>16000</v>
      </c>
      <c r="I148" s="95"/>
      <c r="K148" s="146"/>
      <c r="L148" s="146"/>
    </row>
    <row r="149" spans="2:12" ht="15" customHeight="1">
      <c r="B149" s="16"/>
      <c r="C149" s="20"/>
      <c r="D149" s="20"/>
      <c r="E149" s="20"/>
      <c r="F149" s="20"/>
      <c r="G149" s="20"/>
      <c r="H149" s="95"/>
      <c r="I149" s="95"/>
      <c r="J149" s="95"/>
      <c r="K149" s="143"/>
      <c r="L149" s="142"/>
    </row>
    <row r="150" spans="2:12" ht="15" customHeight="1">
      <c r="B150" s="6" t="s">
        <v>210</v>
      </c>
      <c r="C150" s="19">
        <v>903</v>
      </c>
      <c r="D150" s="19">
        <v>11</v>
      </c>
      <c r="E150" s="19"/>
      <c r="F150" s="19"/>
      <c r="G150" s="19"/>
      <c r="H150" s="100">
        <v>0</v>
      </c>
      <c r="I150" s="100">
        <f>I151</f>
        <v>27646900</v>
      </c>
      <c r="J150" s="100">
        <f>J151</f>
        <v>29471595.400000002</v>
      </c>
      <c r="K150" s="100">
        <f>K151</f>
        <v>32418754.940000005</v>
      </c>
      <c r="L150" s="100">
        <f>L151</f>
        <v>35660630.43400001</v>
      </c>
    </row>
    <row r="151" spans="2:12" ht="36.75" customHeight="1">
      <c r="B151" s="8" t="s">
        <v>327</v>
      </c>
      <c r="C151" s="19">
        <v>903</v>
      </c>
      <c r="D151" s="19">
        <v>11</v>
      </c>
      <c r="E151" s="19" t="s">
        <v>239</v>
      </c>
      <c r="F151" s="19"/>
      <c r="G151" s="19"/>
      <c r="H151" s="100"/>
      <c r="I151" s="100">
        <v>27646900</v>
      </c>
      <c r="J151" s="100">
        <f>I151*1.066</f>
        <v>29471595.400000002</v>
      </c>
      <c r="K151" s="144">
        <f>J151*1.1</f>
        <v>32418754.940000005</v>
      </c>
      <c r="L151" s="144">
        <f>K151*1.1</f>
        <v>35660630.43400001</v>
      </c>
    </row>
    <row r="152" spans="2:12" ht="30" customHeight="1">
      <c r="B152" s="9" t="s">
        <v>328</v>
      </c>
      <c r="C152" s="20">
        <v>903</v>
      </c>
      <c r="D152" s="20">
        <v>11</v>
      </c>
      <c r="E152" s="20" t="s">
        <v>239</v>
      </c>
      <c r="F152" s="20">
        <v>7710000</v>
      </c>
      <c r="G152" s="20"/>
      <c r="H152" s="95"/>
      <c r="I152" s="95">
        <f>I151</f>
        <v>27646900</v>
      </c>
      <c r="J152" s="95">
        <f>J151</f>
        <v>29471595.400000002</v>
      </c>
      <c r="K152" s="95">
        <f>K151</f>
        <v>32418754.940000005</v>
      </c>
      <c r="L152" s="95">
        <f>L151</f>
        <v>35660630.43400001</v>
      </c>
    </row>
    <row r="153" spans="2:12" ht="30.75" customHeight="1">
      <c r="B153" s="10" t="s">
        <v>329</v>
      </c>
      <c r="C153" s="20">
        <v>903</v>
      </c>
      <c r="D153" s="20">
        <v>11</v>
      </c>
      <c r="E153" s="20" t="s">
        <v>239</v>
      </c>
      <c r="F153" s="20">
        <v>7710100</v>
      </c>
      <c r="G153" s="20"/>
      <c r="H153" s="95"/>
      <c r="I153" s="95">
        <f>I152</f>
        <v>27646900</v>
      </c>
      <c r="J153" s="95">
        <f aca="true" t="shared" si="10" ref="J153:L154">J152</f>
        <v>29471595.400000002</v>
      </c>
      <c r="K153" s="143">
        <f t="shared" si="10"/>
        <v>32418754.940000005</v>
      </c>
      <c r="L153" s="143">
        <f t="shared" si="10"/>
        <v>35660630.43400001</v>
      </c>
    </row>
    <row r="154" spans="2:12" ht="34.5" customHeight="1">
      <c r="B154" s="10" t="s">
        <v>330</v>
      </c>
      <c r="C154" s="20">
        <v>903</v>
      </c>
      <c r="D154" s="20">
        <v>11</v>
      </c>
      <c r="E154" s="20" t="s">
        <v>239</v>
      </c>
      <c r="F154" s="20">
        <v>7710100</v>
      </c>
      <c r="G154" s="20">
        <v>795</v>
      </c>
      <c r="H154" s="95"/>
      <c r="I154" s="95">
        <f>I153</f>
        <v>27646900</v>
      </c>
      <c r="J154" s="95">
        <f t="shared" si="10"/>
        <v>29471595.400000002</v>
      </c>
      <c r="K154" s="143">
        <f t="shared" si="10"/>
        <v>32418754.940000005</v>
      </c>
      <c r="L154" s="143">
        <f t="shared" si="10"/>
        <v>35660630.43400001</v>
      </c>
    </row>
    <row r="155" spans="2:12" s="28" customFormat="1" ht="15" customHeight="1">
      <c r="B155" s="73"/>
      <c r="C155" s="31"/>
      <c r="D155" s="31"/>
      <c r="E155" s="31"/>
      <c r="F155" s="31"/>
      <c r="G155" s="31"/>
      <c r="H155" s="95"/>
      <c r="I155" s="95"/>
      <c r="J155" s="95"/>
      <c r="K155" s="143"/>
      <c r="L155" s="145"/>
    </row>
    <row r="156" spans="2:12" ht="69.75" customHeight="1">
      <c r="B156" s="105" t="s">
        <v>129</v>
      </c>
      <c r="C156" s="115">
        <v>932</v>
      </c>
      <c r="D156" s="115"/>
      <c r="E156" s="115"/>
      <c r="F156" s="115"/>
      <c r="G156" s="115"/>
      <c r="H156" s="97">
        <f>H158+H164+H227+H246+H255</f>
        <v>119347733</v>
      </c>
      <c r="I156" s="97">
        <f>I158+I164+I227+I246+I255</f>
        <v>89361088</v>
      </c>
      <c r="J156" s="97">
        <f>J158+J164+J227+J246+J255</f>
        <v>73843674</v>
      </c>
      <c r="K156" s="97">
        <f>K158+K164+K227+K246+K255</f>
        <v>79441967.4</v>
      </c>
      <c r="L156" s="97">
        <f>L158+L164+L227+L246+L255</f>
        <v>30741064.14</v>
      </c>
    </row>
    <row r="157" spans="2:12" ht="15" customHeight="1">
      <c r="B157" s="16"/>
      <c r="C157" s="20"/>
      <c r="D157" s="20"/>
      <c r="E157" s="20"/>
      <c r="F157" s="20"/>
      <c r="G157" s="20"/>
      <c r="H157" s="95"/>
      <c r="I157" s="95"/>
      <c r="J157" s="95"/>
      <c r="K157" s="143"/>
      <c r="L157" s="145"/>
    </row>
    <row r="158" spans="2:12" ht="15" customHeight="1">
      <c r="B158" s="79" t="s">
        <v>102</v>
      </c>
      <c r="C158" s="19">
        <v>932</v>
      </c>
      <c r="D158" s="19" t="s">
        <v>238</v>
      </c>
      <c r="E158" s="19"/>
      <c r="F158" s="19"/>
      <c r="G158" s="19"/>
      <c r="H158" s="100">
        <f aca="true" t="shared" si="11" ref="H158:L159">H159</f>
        <v>10384240</v>
      </c>
      <c r="I158" s="100">
        <f t="shared" si="11"/>
        <v>9921900</v>
      </c>
      <c r="J158" s="100">
        <f t="shared" si="11"/>
        <v>10517214</v>
      </c>
      <c r="K158" s="100">
        <f t="shared" si="11"/>
        <v>11568935.4</v>
      </c>
      <c r="L158" s="100">
        <f t="shared" si="11"/>
        <v>12725828.940000001</v>
      </c>
    </row>
    <row r="159" spans="2:12" ht="15" customHeight="1">
      <c r="B159" s="8" t="s">
        <v>130</v>
      </c>
      <c r="C159" s="19">
        <v>932</v>
      </c>
      <c r="D159" s="19" t="s">
        <v>238</v>
      </c>
      <c r="E159" s="19" t="s">
        <v>241</v>
      </c>
      <c r="F159" s="19"/>
      <c r="G159" s="20"/>
      <c r="H159" s="100">
        <f t="shared" si="11"/>
        <v>10384240</v>
      </c>
      <c r="I159" s="100">
        <f t="shared" si="11"/>
        <v>9921900</v>
      </c>
      <c r="J159" s="100">
        <f t="shared" si="11"/>
        <v>10517214</v>
      </c>
      <c r="K159" s="100">
        <f t="shared" si="11"/>
        <v>11568935.4</v>
      </c>
      <c r="L159" s="100">
        <f t="shared" si="11"/>
        <v>12725828.940000001</v>
      </c>
    </row>
    <row r="160" spans="2:12" ht="15" customHeight="1">
      <c r="B160" s="71" t="s">
        <v>133</v>
      </c>
      <c r="C160" s="20">
        <v>932</v>
      </c>
      <c r="D160" s="20" t="s">
        <v>238</v>
      </c>
      <c r="E160" s="20" t="s">
        <v>241</v>
      </c>
      <c r="F160" s="20">
        <v>5220000</v>
      </c>
      <c r="G160" s="20"/>
      <c r="H160" s="95">
        <f>H161</f>
        <v>10384240</v>
      </c>
      <c r="I160" s="95">
        <v>9921900</v>
      </c>
      <c r="J160" s="95">
        <f>I160*1.06</f>
        <v>10517214</v>
      </c>
      <c r="K160" s="143">
        <f>J160*1.1</f>
        <v>11568935.4</v>
      </c>
      <c r="L160" s="143">
        <f>K160*1.1</f>
        <v>12725828.940000001</v>
      </c>
    </row>
    <row r="161" spans="2:12" ht="47.25" customHeight="1">
      <c r="B161" s="16" t="s">
        <v>322</v>
      </c>
      <c r="C161" s="20">
        <v>932</v>
      </c>
      <c r="D161" s="20" t="s">
        <v>238</v>
      </c>
      <c r="E161" s="20" t="s">
        <v>241</v>
      </c>
      <c r="F161" s="20">
        <v>5220600</v>
      </c>
      <c r="G161" s="20"/>
      <c r="H161" s="95">
        <f>H162</f>
        <v>10384240</v>
      </c>
      <c r="I161" s="95">
        <f>I160</f>
        <v>9921900</v>
      </c>
      <c r="J161" s="95">
        <f aca="true" t="shared" si="12" ref="J161:L162">J160</f>
        <v>10517214</v>
      </c>
      <c r="K161" s="143">
        <f t="shared" si="12"/>
        <v>11568935.4</v>
      </c>
      <c r="L161" s="143">
        <f t="shared" si="12"/>
        <v>12725828.940000001</v>
      </c>
    </row>
    <row r="162" spans="2:12" ht="20.25" customHeight="1">
      <c r="B162" s="16" t="s">
        <v>131</v>
      </c>
      <c r="C162" s="20">
        <v>932</v>
      </c>
      <c r="D162" s="20" t="s">
        <v>238</v>
      </c>
      <c r="E162" s="20" t="s">
        <v>241</v>
      </c>
      <c r="F162" s="20">
        <v>5220600</v>
      </c>
      <c r="G162" s="20">
        <v>365</v>
      </c>
      <c r="H162" s="95">
        <v>10384240</v>
      </c>
      <c r="I162" s="95">
        <f>I161</f>
        <v>9921900</v>
      </c>
      <c r="J162" s="95">
        <f t="shared" si="12"/>
        <v>10517214</v>
      </c>
      <c r="K162" s="143">
        <f t="shared" si="12"/>
        <v>11568935.4</v>
      </c>
      <c r="L162" s="143">
        <f t="shared" si="12"/>
        <v>12725828.940000001</v>
      </c>
    </row>
    <row r="163" spans="2:12" ht="15" customHeight="1">
      <c r="B163" s="16"/>
      <c r="C163" s="20"/>
      <c r="D163" s="20"/>
      <c r="E163" s="20"/>
      <c r="F163" s="20"/>
      <c r="G163" s="20"/>
      <c r="H163" s="95"/>
      <c r="I163" s="95"/>
      <c r="J163" s="95"/>
      <c r="K163" s="143"/>
      <c r="L163" s="142"/>
    </row>
    <row r="164" spans="2:12" ht="15" customHeight="1">
      <c r="B164" s="6" t="s">
        <v>105</v>
      </c>
      <c r="C164" s="19">
        <v>932</v>
      </c>
      <c r="D164" s="19" t="s">
        <v>239</v>
      </c>
      <c r="E164" s="19"/>
      <c r="F164" s="19"/>
      <c r="G164" s="19"/>
      <c r="H164" s="100">
        <f>H178+H193+H205+H165</f>
        <v>64833005</v>
      </c>
      <c r="I164" s="100">
        <f>I165+I178+I193+I205</f>
        <v>31424388</v>
      </c>
      <c r="J164" s="100">
        <f>J165+J178+J193+J205</f>
        <v>17996460</v>
      </c>
      <c r="K164" s="100">
        <f>K165+K178+K193+K205</f>
        <v>18323032</v>
      </c>
      <c r="L164" s="100">
        <f>L165+L178+L193+L205</f>
        <v>16685235.2</v>
      </c>
    </row>
    <row r="165" spans="2:12" ht="15" customHeight="1">
      <c r="B165" s="8" t="s">
        <v>34</v>
      </c>
      <c r="C165" s="19" t="s">
        <v>267</v>
      </c>
      <c r="D165" s="19" t="s">
        <v>239</v>
      </c>
      <c r="E165" s="19" t="s">
        <v>236</v>
      </c>
      <c r="F165" s="19"/>
      <c r="G165" s="19"/>
      <c r="H165" s="100">
        <f>H166+H175</f>
        <v>14326823</v>
      </c>
      <c r="I165" s="100">
        <f>I166</f>
        <v>9069938</v>
      </c>
      <c r="J165" s="100">
        <f>J166</f>
        <v>8850000</v>
      </c>
      <c r="K165" s="100">
        <f>K166</f>
        <v>8900000</v>
      </c>
      <c r="L165" s="100">
        <f>L166</f>
        <v>8900000</v>
      </c>
    </row>
    <row r="166" spans="2:12" ht="42.75" customHeight="1">
      <c r="B166" s="7" t="s">
        <v>35</v>
      </c>
      <c r="C166" s="20" t="s">
        <v>267</v>
      </c>
      <c r="D166" s="20" t="s">
        <v>239</v>
      </c>
      <c r="E166" s="20" t="s">
        <v>236</v>
      </c>
      <c r="F166" s="20" t="s">
        <v>32</v>
      </c>
      <c r="G166" s="20"/>
      <c r="H166" s="95">
        <f>H167+H170</f>
        <v>14291036</v>
      </c>
      <c r="I166" s="95">
        <f>I167+I170</f>
        <v>9069938</v>
      </c>
      <c r="J166" s="95">
        <f>J167+J170</f>
        <v>8850000</v>
      </c>
      <c r="K166" s="95">
        <f>K167+K170</f>
        <v>8900000</v>
      </c>
      <c r="L166" s="95">
        <f>L167+L170</f>
        <v>8900000</v>
      </c>
    </row>
    <row r="167" spans="2:12" ht="86.25" customHeight="1">
      <c r="B167" s="9" t="s">
        <v>36</v>
      </c>
      <c r="C167" s="20" t="s">
        <v>267</v>
      </c>
      <c r="D167" s="20" t="s">
        <v>239</v>
      </c>
      <c r="E167" s="20" t="s">
        <v>236</v>
      </c>
      <c r="F167" s="20" t="s">
        <v>33</v>
      </c>
      <c r="G167" s="20"/>
      <c r="H167" s="95">
        <f>H168</f>
        <v>10134276</v>
      </c>
      <c r="I167" s="95">
        <f>I168</f>
        <v>6199707</v>
      </c>
      <c r="J167" s="95">
        <f aca="true" t="shared" si="13" ref="J167:L168">J168</f>
        <v>6200000</v>
      </c>
      <c r="K167" s="95">
        <f t="shared" si="13"/>
        <v>6200000</v>
      </c>
      <c r="L167" s="95">
        <f t="shared" si="13"/>
        <v>6200000</v>
      </c>
    </row>
    <row r="168" spans="2:12" ht="57" customHeight="1">
      <c r="B168" s="10" t="s">
        <v>37</v>
      </c>
      <c r="C168" s="20" t="s">
        <v>267</v>
      </c>
      <c r="D168" s="20" t="s">
        <v>239</v>
      </c>
      <c r="E168" s="20" t="s">
        <v>236</v>
      </c>
      <c r="F168" s="20" t="s">
        <v>383</v>
      </c>
      <c r="G168" s="20"/>
      <c r="H168" s="95">
        <f>H169</f>
        <v>10134276</v>
      </c>
      <c r="I168" s="95">
        <f>I169</f>
        <v>6199707</v>
      </c>
      <c r="J168" s="95">
        <f t="shared" si="13"/>
        <v>6200000</v>
      </c>
      <c r="K168" s="95">
        <f t="shared" si="13"/>
        <v>6200000</v>
      </c>
      <c r="L168" s="95">
        <f t="shared" si="13"/>
        <v>6200000</v>
      </c>
    </row>
    <row r="169" spans="2:12" ht="15" customHeight="1">
      <c r="B169" s="10" t="s">
        <v>323</v>
      </c>
      <c r="C169" s="20" t="s">
        <v>267</v>
      </c>
      <c r="D169" s="20" t="s">
        <v>239</v>
      </c>
      <c r="E169" s="20" t="s">
        <v>236</v>
      </c>
      <c r="F169" s="20" t="s">
        <v>383</v>
      </c>
      <c r="G169" s="20" t="s">
        <v>326</v>
      </c>
      <c r="H169" s="95">
        <v>10134276</v>
      </c>
      <c r="I169" s="95">
        <v>6199707</v>
      </c>
      <c r="J169" s="95">
        <v>6200000</v>
      </c>
      <c r="K169" s="143">
        <v>6200000</v>
      </c>
      <c r="L169" s="143">
        <v>6200000</v>
      </c>
    </row>
    <row r="170" spans="2:12" ht="54.75" customHeight="1">
      <c r="B170" s="7" t="s">
        <v>38</v>
      </c>
      <c r="C170" s="20" t="s">
        <v>267</v>
      </c>
      <c r="D170" s="20" t="s">
        <v>239</v>
      </c>
      <c r="E170" s="20" t="s">
        <v>236</v>
      </c>
      <c r="F170" s="20" t="s">
        <v>39</v>
      </c>
      <c r="G170" s="20"/>
      <c r="H170" s="95">
        <f>H171+H173</f>
        <v>4156760</v>
      </c>
      <c r="I170" s="95">
        <f>I171+I173</f>
        <v>2870231</v>
      </c>
      <c r="J170" s="95">
        <f>J171+J173</f>
        <v>2650000</v>
      </c>
      <c r="K170" s="95">
        <f>K171+K173</f>
        <v>2700000</v>
      </c>
      <c r="L170" s="95">
        <f>L171+L173</f>
        <v>2700000</v>
      </c>
    </row>
    <row r="171" spans="2:12" ht="30" customHeight="1">
      <c r="B171" s="10" t="s">
        <v>41</v>
      </c>
      <c r="C171" s="20" t="s">
        <v>267</v>
      </c>
      <c r="D171" s="20" t="s">
        <v>239</v>
      </c>
      <c r="E171" s="20" t="s">
        <v>236</v>
      </c>
      <c r="F171" s="20" t="s">
        <v>40</v>
      </c>
      <c r="G171" s="20"/>
      <c r="H171" s="95">
        <v>4000000</v>
      </c>
      <c r="I171" s="95">
        <f>I172</f>
        <v>2281157</v>
      </c>
      <c r="J171" s="95">
        <v>2000000</v>
      </c>
      <c r="K171" s="143">
        <v>2000000</v>
      </c>
      <c r="L171" s="143">
        <v>2000000</v>
      </c>
    </row>
    <row r="172" spans="2:12" ht="15" customHeight="1">
      <c r="B172" s="10" t="s">
        <v>323</v>
      </c>
      <c r="C172" s="20" t="s">
        <v>267</v>
      </c>
      <c r="D172" s="20" t="s">
        <v>239</v>
      </c>
      <c r="E172" s="20" t="s">
        <v>236</v>
      </c>
      <c r="F172" s="20" t="s">
        <v>40</v>
      </c>
      <c r="G172" s="20" t="s">
        <v>326</v>
      </c>
      <c r="H172" s="95">
        <v>4000000</v>
      </c>
      <c r="I172" s="95">
        <v>2281157</v>
      </c>
      <c r="J172" s="95">
        <v>2000000</v>
      </c>
      <c r="K172" s="143">
        <v>2000000</v>
      </c>
      <c r="L172" s="143">
        <v>2000000</v>
      </c>
    </row>
    <row r="173" spans="2:12" ht="35.25" customHeight="1">
      <c r="B173" s="10" t="s">
        <v>43</v>
      </c>
      <c r="C173" s="20" t="s">
        <v>267</v>
      </c>
      <c r="D173" s="20" t="s">
        <v>239</v>
      </c>
      <c r="E173" s="20" t="s">
        <v>236</v>
      </c>
      <c r="F173" s="20" t="s">
        <v>42</v>
      </c>
      <c r="G173" s="20"/>
      <c r="H173" s="95">
        <v>156760</v>
      </c>
      <c r="I173" s="95">
        <f>I174</f>
        <v>589074</v>
      </c>
      <c r="J173" s="95">
        <f>J174</f>
        <v>650000</v>
      </c>
      <c r="K173" s="95">
        <f>K174</f>
        <v>700000</v>
      </c>
      <c r="L173" s="95">
        <f>L174</f>
        <v>700000</v>
      </c>
    </row>
    <row r="174" spans="2:12" ht="15" customHeight="1">
      <c r="B174" s="10" t="s">
        <v>323</v>
      </c>
      <c r="C174" s="20" t="s">
        <v>267</v>
      </c>
      <c r="D174" s="20" t="s">
        <v>239</v>
      </c>
      <c r="E174" s="20" t="s">
        <v>236</v>
      </c>
      <c r="F174" s="20" t="s">
        <v>42</v>
      </c>
      <c r="G174" s="20" t="s">
        <v>326</v>
      </c>
      <c r="H174" s="95">
        <f>H173</f>
        <v>156760</v>
      </c>
      <c r="I174" s="95">
        <v>589074</v>
      </c>
      <c r="J174" s="95">
        <v>650000</v>
      </c>
      <c r="K174" s="143">
        <v>700000</v>
      </c>
      <c r="L174" s="143">
        <v>700000</v>
      </c>
    </row>
    <row r="175" spans="2:12" ht="15" customHeight="1">
      <c r="B175" s="10" t="s">
        <v>420</v>
      </c>
      <c r="C175" s="57">
        <v>932</v>
      </c>
      <c r="D175" s="20" t="s">
        <v>239</v>
      </c>
      <c r="E175" s="20" t="s">
        <v>236</v>
      </c>
      <c r="F175" s="57">
        <v>3500000</v>
      </c>
      <c r="G175" s="57"/>
      <c r="H175" s="95">
        <v>35787</v>
      </c>
      <c r="I175" s="95"/>
      <c r="J175" s="95"/>
      <c r="K175" s="143"/>
      <c r="L175" s="143"/>
    </row>
    <row r="176" spans="2:12" ht="15" customHeight="1">
      <c r="B176" s="10" t="s">
        <v>421</v>
      </c>
      <c r="C176" s="57">
        <v>932</v>
      </c>
      <c r="D176" s="20" t="s">
        <v>239</v>
      </c>
      <c r="E176" s="20" t="s">
        <v>236</v>
      </c>
      <c r="F176" s="57">
        <v>3500300</v>
      </c>
      <c r="G176" s="57"/>
      <c r="H176" s="95">
        <f>H175</f>
        <v>35787</v>
      </c>
      <c r="I176" s="95"/>
      <c r="J176" s="95"/>
      <c r="K176" s="143"/>
      <c r="L176" s="143"/>
    </row>
    <row r="177" spans="2:12" ht="15" customHeight="1">
      <c r="B177" s="11" t="s">
        <v>87</v>
      </c>
      <c r="C177" s="57">
        <v>932</v>
      </c>
      <c r="D177" s="20" t="s">
        <v>239</v>
      </c>
      <c r="E177" s="20" t="s">
        <v>236</v>
      </c>
      <c r="F177" s="57">
        <v>3500300</v>
      </c>
      <c r="G177" s="57">
        <v>500</v>
      </c>
      <c r="H177" s="95">
        <f>H176</f>
        <v>35787</v>
      </c>
      <c r="I177" s="95"/>
      <c r="J177" s="95"/>
      <c r="K177" s="143"/>
      <c r="L177" s="143"/>
    </row>
    <row r="178" spans="2:12" ht="15" customHeight="1">
      <c r="B178" s="8" t="s">
        <v>132</v>
      </c>
      <c r="C178" s="19">
        <v>932</v>
      </c>
      <c r="D178" s="19" t="s">
        <v>239</v>
      </c>
      <c r="E178" s="19" t="s">
        <v>253</v>
      </c>
      <c r="F178" s="19"/>
      <c r="G178" s="19"/>
      <c r="H178" s="100">
        <f>H179+H186+H190</f>
        <v>2403907</v>
      </c>
      <c r="I178" s="100">
        <f>I179+I186+I190</f>
        <v>660616</v>
      </c>
      <c r="J178" s="100">
        <f>J179+J186+J190</f>
        <v>3857500</v>
      </c>
      <c r="K178" s="100">
        <f>K179+K186+K190</f>
        <v>2850000</v>
      </c>
      <c r="L178" s="100">
        <f>L179+L186+L190</f>
        <v>2900000</v>
      </c>
    </row>
    <row r="179" spans="2:12" ht="35.25" customHeight="1">
      <c r="B179" s="9" t="s">
        <v>146</v>
      </c>
      <c r="C179" s="57">
        <v>932</v>
      </c>
      <c r="D179" s="20" t="s">
        <v>239</v>
      </c>
      <c r="E179" s="20" t="s">
        <v>253</v>
      </c>
      <c r="F179" s="20">
        <v>1020000</v>
      </c>
      <c r="G179" s="20"/>
      <c r="H179" s="95">
        <v>410800</v>
      </c>
      <c r="I179" s="95">
        <f>I180</f>
        <v>360616</v>
      </c>
      <c r="J179" s="95">
        <f aca="true" t="shared" si="14" ref="J179:L180">J180</f>
        <v>1400000</v>
      </c>
      <c r="K179" s="95">
        <f t="shared" si="14"/>
        <v>1350000</v>
      </c>
      <c r="L179" s="95">
        <f t="shared" si="14"/>
        <v>1800000</v>
      </c>
    </row>
    <row r="180" spans="2:12" ht="39.75" customHeight="1">
      <c r="B180" s="12" t="s">
        <v>335</v>
      </c>
      <c r="C180" s="57">
        <v>932</v>
      </c>
      <c r="D180" s="20" t="s">
        <v>239</v>
      </c>
      <c r="E180" s="20" t="s">
        <v>253</v>
      </c>
      <c r="F180" s="20">
        <v>1020102</v>
      </c>
      <c r="G180" s="20"/>
      <c r="H180" s="95">
        <v>410800</v>
      </c>
      <c r="I180" s="95">
        <f>I181</f>
        <v>360616</v>
      </c>
      <c r="J180" s="95">
        <f t="shared" si="14"/>
        <v>1400000</v>
      </c>
      <c r="K180" s="95">
        <f t="shared" si="14"/>
        <v>1350000</v>
      </c>
      <c r="L180" s="95">
        <f t="shared" si="14"/>
        <v>1800000</v>
      </c>
    </row>
    <row r="181" spans="2:12" ht="15" customHeight="1">
      <c r="B181" s="12" t="s">
        <v>136</v>
      </c>
      <c r="C181" s="57">
        <v>932</v>
      </c>
      <c r="D181" s="20" t="s">
        <v>239</v>
      </c>
      <c r="E181" s="20" t="s">
        <v>253</v>
      </c>
      <c r="F181" s="20">
        <v>1020102</v>
      </c>
      <c r="G181" s="20" t="s">
        <v>257</v>
      </c>
      <c r="H181" s="95">
        <v>410800</v>
      </c>
      <c r="I181" s="95">
        <v>360616</v>
      </c>
      <c r="J181" s="95">
        <v>1400000</v>
      </c>
      <c r="K181" s="143">
        <v>1350000</v>
      </c>
      <c r="L181" s="143">
        <v>1800000</v>
      </c>
    </row>
    <row r="182" spans="2:12" ht="15" customHeight="1">
      <c r="B182" s="14" t="s">
        <v>384</v>
      </c>
      <c r="C182" s="57">
        <v>932</v>
      </c>
      <c r="D182" s="20" t="s">
        <v>239</v>
      </c>
      <c r="E182" s="20" t="s">
        <v>253</v>
      </c>
      <c r="F182" s="57">
        <v>3510000</v>
      </c>
      <c r="G182" s="57"/>
      <c r="H182" s="95"/>
      <c r="I182" s="95">
        <v>169400</v>
      </c>
      <c r="J182" s="95"/>
      <c r="K182" s="143"/>
      <c r="L182" s="143"/>
    </row>
    <row r="183" spans="2:12" ht="15" customHeight="1">
      <c r="B183" s="14" t="s">
        <v>385</v>
      </c>
      <c r="C183" s="57">
        <v>932</v>
      </c>
      <c r="D183" s="20" t="s">
        <v>239</v>
      </c>
      <c r="E183" s="20" t="s">
        <v>253</v>
      </c>
      <c r="F183" s="57">
        <v>3510500</v>
      </c>
      <c r="G183" s="57"/>
      <c r="H183" s="95"/>
      <c r="I183" s="95">
        <f>I182</f>
        <v>169400</v>
      </c>
      <c r="J183" s="95"/>
      <c r="K183" s="143"/>
      <c r="L183" s="143"/>
    </row>
    <row r="184" spans="2:12" ht="27" customHeight="1">
      <c r="B184" s="11" t="s">
        <v>87</v>
      </c>
      <c r="C184" s="57">
        <v>932</v>
      </c>
      <c r="D184" s="20" t="s">
        <v>239</v>
      </c>
      <c r="E184" s="20" t="s">
        <v>253</v>
      </c>
      <c r="F184" s="57">
        <v>3510500</v>
      </c>
      <c r="G184" s="57">
        <v>500</v>
      </c>
      <c r="H184" s="95"/>
      <c r="I184" s="95">
        <f>I183</f>
        <v>169400</v>
      </c>
      <c r="J184" s="95"/>
      <c r="K184" s="143"/>
      <c r="L184" s="143"/>
    </row>
    <row r="185" spans="2:12" ht="15" customHeight="1">
      <c r="B185" s="12"/>
      <c r="C185" s="57"/>
      <c r="D185" s="20"/>
      <c r="E185" s="20"/>
      <c r="F185" s="20"/>
      <c r="G185" s="20"/>
      <c r="H185" s="95"/>
      <c r="I185" s="95"/>
      <c r="J185" s="95"/>
      <c r="K185" s="143"/>
      <c r="L185" s="143"/>
    </row>
    <row r="186" spans="2:12" ht="15" customHeight="1">
      <c r="B186" s="9" t="s">
        <v>133</v>
      </c>
      <c r="C186" s="20">
        <v>932</v>
      </c>
      <c r="D186" s="20" t="s">
        <v>239</v>
      </c>
      <c r="E186" s="20" t="s">
        <v>253</v>
      </c>
      <c r="F186" s="20">
        <v>5220000</v>
      </c>
      <c r="G186" s="20"/>
      <c r="H186" s="95">
        <v>45297</v>
      </c>
      <c r="I186" s="95">
        <f>I187</f>
        <v>100000</v>
      </c>
      <c r="J186" s="95">
        <f>J187</f>
        <v>800000</v>
      </c>
      <c r="K186" s="95">
        <f>K187</f>
        <v>500000</v>
      </c>
      <c r="L186" s="95">
        <f>L187</f>
        <v>300000</v>
      </c>
    </row>
    <row r="187" spans="2:12" ht="46.5" customHeight="1">
      <c r="B187" s="9" t="s">
        <v>429</v>
      </c>
      <c r="C187" s="20" t="s">
        <v>267</v>
      </c>
      <c r="D187" s="20" t="s">
        <v>239</v>
      </c>
      <c r="E187" s="20" t="s">
        <v>253</v>
      </c>
      <c r="F187" s="20" t="s">
        <v>427</v>
      </c>
      <c r="G187" s="20"/>
      <c r="H187" s="95">
        <v>45297</v>
      </c>
      <c r="I187" s="95">
        <f>I188</f>
        <v>100000</v>
      </c>
      <c r="J187" s="95">
        <f aca="true" t="shared" si="15" ref="J187:L188">J188</f>
        <v>800000</v>
      </c>
      <c r="K187" s="95">
        <f t="shared" si="15"/>
        <v>500000</v>
      </c>
      <c r="L187" s="95">
        <f t="shared" si="15"/>
        <v>300000</v>
      </c>
    </row>
    <row r="188" spans="2:12" ht="33" customHeight="1">
      <c r="B188" s="9" t="s">
        <v>430</v>
      </c>
      <c r="C188" s="20" t="s">
        <v>267</v>
      </c>
      <c r="D188" s="20" t="s">
        <v>239</v>
      </c>
      <c r="E188" s="20" t="s">
        <v>253</v>
      </c>
      <c r="F188" s="20" t="s">
        <v>428</v>
      </c>
      <c r="G188" s="20"/>
      <c r="H188" s="95">
        <v>45297</v>
      </c>
      <c r="I188" s="95">
        <f>I189</f>
        <v>100000</v>
      </c>
      <c r="J188" s="95">
        <f t="shared" si="15"/>
        <v>800000</v>
      </c>
      <c r="K188" s="95">
        <f t="shared" si="15"/>
        <v>500000</v>
      </c>
      <c r="L188" s="95">
        <f t="shared" si="15"/>
        <v>300000</v>
      </c>
    </row>
    <row r="189" spans="2:12" ht="15" customHeight="1">
      <c r="B189" s="12" t="s">
        <v>134</v>
      </c>
      <c r="C189" s="20" t="s">
        <v>267</v>
      </c>
      <c r="D189" s="20" t="s">
        <v>239</v>
      </c>
      <c r="E189" s="20" t="s">
        <v>253</v>
      </c>
      <c r="F189" s="20" t="s">
        <v>428</v>
      </c>
      <c r="G189" s="20" t="s">
        <v>44</v>
      </c>
      <c r="H189" s="95">
        <v>45297</v>
      </c>
      <c r="I189" s="95">
        <v>100000</v>
      </c>
      <c r="J189" s="95">
        <v>800000</v>
      </c>
      <c r="K189" s="143">
        <v>500000</v>
      </c>
      <c r="L189" s="143">
        <v>300000</v>
      </c>
    </row>
    <row r="190" spans="2:12" ht="15" customHeight="1">
      <c r="B190" s="14" t="s">
        <v>100</v>
      </c>
      <c r="C190" s="20">
        <v>932</v>
      </c>
      <c r="D190" s="20" t="s">
        <v>239</v>
      </c>
      <c r="E190" s="20" t="s">
        <v>253</v>
      </c>
      <c r="F190" s="20">
        <v>7950000</v>
      </c>
      <c r="G190" s="20"/>
      <c r="H190" s="95">
        <f>H191</f>
        <v>1947810</v>
      </c>
      <c r="I190" s="95">
        <f>I191</f>
        <v>200000</v>
      </c>
      <c r="J190" s="95">
        <f>J191</f>
        <v>1657500</v>
      </c>
      <c r="K190" s="143">
        <v>1000000</v>
      </c>
      <c r="L190" s="143">
        <v>800000</v>
      </c>
    </row>
    <row r="191" spans="2:12" ht="39" customHeight="1">
      <c r="B191" s="10" t="s">
        <v>135</v>
      </c>
      <c r="C191" s="20">
        <v>932</v>
      </c>
      <c r="D191" s="20" t="s">
        <v>239</v>
      </c>
      <c r="E191" s="20" t="s">
        <v>253</v>
      </c>
      <c r="F191" s="20">
        <v>7951000</v>
      </c>
      <c r="G191" s="20"/>
      <c r="H191" s="95">
        <v>1947810</v>
      </c>
      <c r="I191" s="95">
        <v>200000</v>
      </c>
      <c r="J191" s="95">
        <v>1657500</v>
      </c>
      <c r="K191" s="143">
        <v>2000000</v>
      </c>
      <c r="L191" s="143">
        <v>1800000</v>
      </c>
    </row>
    <row r="192" spans="2:12" ht="15" customHeight="1">
      <c r="B192" s="10" t="s">
        <v>136</v>
      </c>
      <c r="C192" s="20">
        <v>932</v>
      </c>
      <c r="D192" s="20" t="s">
        <v>239</v>
      </c>
      <c r="E192" s="20" t="s">
        <v>253</v>
      </c>
      <c r="F192" s="20">
        <v>7951000</v>
      </c>
      <c r="G192" s="20" t="s">
        <v>257</v>
      </c>
      <c r="H192" s="95">
        <v>1947810</v>
      </c>
      <c r="I192" s="95">
        <v>200000</v>
      </c>
      <c r="J192" s="95">
        <v>1657500</v>
      </c>
      <c r="K192" s="143">
        <v>2000000</v>
      </c>
      <c r="L192" s="143">
        <v>1800000</v>
      </c>
    </row>
    <row r="193" spans="2:12" ht="15" customHeight="1">
      <c r="B193" s="8" t="s">
        <v>106</v>
      </c>
      <c r="C193" s="19">
        <v>932</v>
      </c>
      <c r="D193" s="19" t="s">
        <v>239</v>
      </c>
      <c r="E193" s="19" t="s">
        <v>237</v>
      </c>
      <c r="F193" s="19"/>
      <c r="G193" s="19"/>
      <c r="H193" s="100">
        <f>H194+H197+H202</f>
        <v>3053784</v>
      </c>
      <c r="I193" s="100">
        <f>I197+I202</f>
        <v>4320762</v>
      </c>
      <c r="J193" s="100">
        <f>J197+J202</f>
        <v>2620100</v>
      </c>
      <c r="K193" s="100">
        <f>K197+K202</f>
        <v>3500500</v>
      </c>
      <c r="L193" s="100">
        <f>L197+L202</f>
        <v>1650500</v>
      </c>
    </row>
    <row r="194" spans="2:12" ht="33" customHeight="1">
      <c r="B194" s="9" t="s">
        <v>146</v>
      </c>
      <c r="C194" s="57">
        <v>932</v>
      </c>
      <c r="D194" s="20" t="s">
        <v>239</v>
      </c>
      <c r="E194" s="20" t="s">
        <v>237</v>
      </c>
      <c r="F194" s="20">
        <v>1020000</v>
      </c>
      <c r="G194" s="20"/>
      <c r="H194" s="95">
        <f>H195</f>
        <v>495291</v>
      </c>
      <c r="I194" s="95"/>
      <c r="J194" s="95">
        <v>1500000</v>
      </c>
      <c r="K194" s="143">
        <v>1600000</v>
      </c>
      <c r="L194" s="143">
        <v>500000</v>
      </c>
    </row>
    <row r="195" spans="2:12" ht="15" customHeight="1">
      <c r="B195" s="12" t="s">
        <v>335</v>
      </c>
      <c r="C195" s="57">
        <v>932</v>
      </c>
      <c r="D195" s="20" t="s">
        <v>239</v>
      </c>
      <c r="E195" s="20" t="s">
        <v>237</v>
      </c>
      <c r="F195" s="20">
        <v>1020102</v>
      </c>
      <c r="G195" s="20"/>
      <c r="H195" s="95">
        <f>H196</f>
        <v>495291</v>
      </c>
      <c r="I195" s="95"/>
      <c r="J195" s="95">
        <f aca="true" t="shared" si="16" ref="J195:L196">J194</f>
        <v>1500000</v>
      </c>
      <c r="K195" s="95">
        <f t="shared" si="16"/>
        <v>1600000</v>
      </c>
      <c r="L195" s="95">
        <f t="shared" si="16"/>
        <v>500000</v>
      </c>
    </row>
    <row r="196" spans="2:12" ht="15" customHeight="1">
      <c r="B196" s="12" t="s">
        <v>136</v>
      </c>
      <c r="C196" s="57">
        <v>932</v>
      </c>
      <c r="D196" s="20" t="s">
        <v>239</v>
      </c>
      <c r="E196" s="20" t="s">
        <v>237</v>
      </c>
      <c r="F196" s="20">
        <v>1020102</v>
      </c>
      <c r="G196" s="20" t="s">
        <v>257</v>
      </c>
      <c r="H196" s="95">
        <v>495291</v>
      </c>
      <c r="I196" s="95"/>
      <c r="J196" s="95">
        <f t="shared" si="16"/>
        <v>1500000</v>
      </c>
      <c r="K196" s="95">
        <f t="shared" si="16"/>
        <v>1600000</v>
      </c>
      <c r="L196" s="95">
        <f t="shared" si="16"/>
        <v>500000</v>
      </c>
    </row>
    <row r="197" spans="2:12" ht="15" customHeight="1">
      <c r="B197" s="9" t="s">
        <v>106</v>
      </c>
      <c r="C197" s="57">
        <v>932</v>
      </c>
      <c r="D197" s="20" t="s">
        <v>239</v>
      </c>
      <c r="E197" s="20" t="s">
        <v>237</v>
      </c>
      <c r="F197" s="57">
        <v>6000000</v>
      </c>
      <c r="G197" s="57"/>
      <c r="H197" s="125">
        <v>1168500</v>
      </c>
      <c r="I197" s="95">
        <f>I198+I200</f>
        <v>3613262</v>
      </c>
      <c r="J197" s="95">
        <f>J198+J200</f>
        <v>700000</v>
      </c>
      <c r="K197" s="95">
        <f>K198+K200</f>
        <v>800000</v>
      </c>
      <c r="L197" s="95">
        <f>L198+L200</f>
        <v>950000</v>
      </c>
    </row>
    <row r="198" spans="2:12" ht="15" customHeight="1">
      <c r="B198" s="9" t="s">
        <v>417</v>
      </c>
      <c r="C198" s="57">
        <v>932</v>
      </c>
      <c r="D198" s="20" t="s">
        <v>239</v>
      </c>
      <c r="E198" s="20" t="s">
        <v>237</v>
      </c>
      <c r="F198" s="57">
        <v>6000300</v>
      </c>
      <c r="G198" s="57"/>
      <c r="H198" s="125"/>
      <c r="I198" s="95">
        <f>I199</f>
        <v>653756</v>
      </c>
      <c r="J198" s="95">
        <f>J199</f>
        <v>100000</v>
      </c>
      <c r="K198" s="95">
        <f>K199</f>
        <v>100000</v>
      </c>
      <c r="L198" s="95">
        <f>L199</f>
        <v>100000</v>
      </c>
    </row>
    <row r="199" spans="2:12" ht="33.75" customHeight="1">
      <c r="B199" s="11" t="s">
        <v>87</v>
      </c>
      <c r="C199" s="57">
        <v>932</v>
      </c>
      <c r="D199" s="20" t="s">
        <v>239</v>
      </c>
      <c r="E199" s="20" t="s">
        <v>237</v>
      </c>
      <c r="F199" s="57">
        <v>6000300</v>
      </c>
      <c r="G199" s="57">
        <v>500</v>
      </c>
      <c r="H199" s="125"/>
      <c r="I199" s="95">
        <v>653756</v>
      </c>
      <c r="J199" s="95">
        <v>100000</v>
      </c>
      <c r="K199" s="143">
        <v>100000</v>
      </c>
      <c r="L199" s="143">
        <v>100000</v>
      </c>
    </row>
    <row r="200" spans="2:12" ht="15" customHeight="1">
      <c r="B200" s="11" t="s">
        <v>386</v>
      </c>
      <c r="C200" s="57">
        <v>932</v>
      </c>
      <c r="D200" s="20" t="s">
        <v>239</v>
      </c>
      <c r="E200" s="20" t="s">
        <v>237</v>
      </c>
      <c r="F200" s="57">
        <v>6000500</v>
      </c>
      <c r="G200" s="57"/>
      <c r="H200" s="125">
        <v>1168500</v>
      </c>
      <c r="I200" s="95">
        <v>2959506</v>
      </c>
      <c r="J200" s="95">
        <f>J201</f>
        <v>600000</v>
      </c>
      <c r="K200" s="95">
        <f>K201</f>
        <v>700000</v>
      </c>
      <c r="L200" s="95">
        <f>L201</f>
        <v>850000</v>
      </c>
    </row>
    <row r="201" spans="2:12" ht="25.5" customHeight="1">
      <c r="B201" s="11" t="s">
        <v>87</v>
      </c>
      <c r="C201" s="57">
        <v>932</v>
      </c>
      <c r="D201" s="20" t="s">
        <v>239</v>
      </c>
      <c r="E201" s="20" t="s">
        <v>237</v>
      </c>
      <c r="F201" s="57">
        <v>6000500</v>
      </c>
      <c r="G201" s="57">
        <v>500</v>
      </c>
      <c r="H201" s="125">
        <v>1168500</v>
      </c>
      <c r="I201" s="95">
        <f>I200</f>
        <v>2959506</v>
      </c>
      <c r="J201" s="95">
        <v>600000</v>
      </c>
      <c r="K201" s="143">
        <v>700000</v>
      </c>
      <c r="L201" s="143">
        <v>850000</v>
      </c>
    </row>
    <row r="202" spans="2:12" ht="15" customHeight="1">
      <c r="B202" s="14" t="s">
        <v>100</v>
      </c>
      <c r="C202" s="20">
        <v>932</v>
      </c>
      <c r="D202" s="20" t="s">
        <v>239</v>
      </c>
      <c r="E202" s="20" t="s">
        <v>237</v>
      </c>
      <c r="F202" s="20">
        <v>7950000</v>
      </c>
      <c r="G202" s="20"/>
      <c r="H202" s="95">
        <f>H203</f>
        <v>1389993</v>
      </c>
      <c r="I202" s="95">
        <f>I203</f>
        <v>707500</v>
      </c>
      <c r="J202" s="95">
        <f aca="true" t="shared" si="17" ref="J202:L203">J203</f>
        <v>1920100</v>
      </c>
      <c r="K202" s="95">
        <f t="shared" si="17"/>
        <v>2700500</v>
      </c>
      <c r="L202" s="95">
        <f t="shared" si="17"/>
        <v>700500</v>
      </c>
    </row>
    <row r="203" spans="2:12" ht="44.25" customHeight="1">
      <c r="B203" s="10" t="s">
        <v>135</v>
      </c>
      <c r="C203" s="57">
        <v>932</v>
      </c>
      <c r="D203" s="20" t="s">
        <v>239</v>
      </c>
      <c r="E203" s="20" t="s">
        <v>237</v>
      </c>
      <c r="F203" s="20" t="s">
        <v>432</v>
      </c>
      <c r="G203" s="20"/>
      <c r="H203" s="95">
        <f>H204</f>
        <v>1389993</v>
      </c>
      <c r="I203" s="95">
        <f>I204</f>
        <v>707500</v>
      </c>
      <c r="J203" s="95">
        <f t="shared" si="17"/>
        <v>1920100</v>
      </c>
      <c r="K203" s="95">
        <f t="shared" si="17"/>
        <v>2700500</v>
      </c>
      <c r="L203" s="95">
        <f t="shared" si="17"/>
        <v>700500</v>
      </c>
    </row>
    <row r="204" spans="2:12" ht="18" customHeight="1">
      <c r="B204" s="12" t="s">
        <v>136</v>
      </c>
      <c r="C204" s="57">
        <v>932</v>
      </c>
      <c r="D204" s="20" t="s">
        <v>239</v>
      </c>
      <c r="E204" s="20" t="s">
        <v>237</v>
      </c>
      <c r="F204" s="20" t="s">
        <v>432</v>
      </c>
      <c r="G204" s="20" t="s">
        <v>257</v>
      </c>
      <c r="H204" s="95">
        <v>1389993</v>
      </c>
      <c r="I204" s="95">
        <v>707500</v>
      </c>
      <c r="J204" s="95">
        <v>1920100</v>
      </c>
      <c r="K204" s="143">
        <v>2700500</v>
      </c>
      <c r="L204" s="143">
        <v>700500</v>
      </c>
    </row>
    <row r="205" spans="2:12" ht="26.25" customHeight="1">
      <c r="B205" s="8" t="s">
        <v>137</v>
      </c>
      <c r="C205" s="19">
        <v>932</v>
      </c>
      <c r="D205" s="19" t="s">
        <v>239</v>
      </c>
      <c r="E205" s="19" t="s">
        <v>239</v>
      </c>
      <c r="F205" s="19"/>
      <c r="G205" s="20"/>
      <c r="H205" s="141">
        <f>H206+H215+H220</f>
        <v>45048491</v>
      </c>
      <c r="I205" s="100">
        <f>I206+I215+I224</f>
        <v>17373072</v>
      </c>
      <c r="J205" s="100">
        <f>J206+J215+J224</f>
        <v>2668860</v>
      </c>
      <c r="K205" s="100">
        <f>K206+K215+K224</f>
        <v>3072532</v>
      </c>
      <c r="L205" s="100">
        <f>L206+L215+L224</f>
        <v>3234735.2</v>
      </c>
    </row>
    <row r="206" spans="2:12" ht="57.75" customHeight="1">
      <c r="B206" s="9" t="s">
        <v>85</v>
      </c>
      <c r="C206" s="20">
        <v>932</v>
      </c>
      <c r="D206" s="20" t="s">
        <v>239</v>
      </c>
      <c r="E206" s="20" t="s">
        <v>239</v>
      </c>
      <c r="F206" s="20" t="s">
        <v>244</v>
      </c>
      <c r="G206" s="20"/>
      <c r="H206" s="95">
        <f>H207+H209+H212</f>
        <v>2210779</v>
      </c>
      <c r="I206" s="95">
        <f>I207+I209+I212</f>
        <v>1608100</v>
      </c>
      <c r="J206" s="95">
        <f>J207+J209+J212</f>
        <v>1768860.0000000002</v>
      </c>
      <c r="K206" s="95">
        <f>K207+K209+K212</f>
        <v>2122532</v>
      </c>
      <c r="L206" s="95">
        <f>L207+L209+L212</f>
        <v>2334735.2</v>
      </c>
    </row>
    <row r="207" spans="2:12" ht="15" customHeight="1">
      <c r="B207" s="10" t="s">
        <v>86</v>
      </c>
      <c r="C207" s="20">
        <v>932</v>
      </c>
      <c r="D207" s="20" t="s">
        <v>239</v>
      </c>
      <c r="E207" s="20" t="s">
        <v>239</v>
      </c>
      <c r="F207" s="20" t="s">
        <v>245</v>
      </c>
      <c r="G207" s="20"/>
      <c r="H207" s="95">
        <f>H208</f>
        <v>2210679</v>
      </c>
      <c r="I207" s="95">
        <v>1607600</v>
      </c>
      <c r="J207" s="95">
        <f>I207*1.1</f>
        <v>1768360.0000000002</v>
      </c>
      <c r="K207" s="143">
        <f>J207*1.2</f>
        <v>2122032</v>
      </c>
      <c r="L207" s="143">
        <f>K207*1.1</f>
        <v>2334235.2</v>
      </c>
    </row>
    <row r="208" spans="2:12" ht="29.25" customHeight="1">
      <c r="B208" s="11" t="s">
        <v>87</v>
      </c>
      <c r="C208" s="20">
        <v>932</v>
      </c>
      <c r="D208" s="20" t="s">
        <v>239</v>
      </c>
      <c r="E208" s="20" t="s">
        <v>239</v>
      </c>
      <c r="F208" s="20" t="s">
        <v>245</v>
      </c>
      <c r="G208" s="20">
        <v>500</v>
      </c>
      <c r="H208" s="95">
        <v>2210679</v>
      </c>
      <c r="I208" s="95">
        <f>I207</f>
        <v>1607600</v>
      </c>
      <c r="J208" s="95">
        <f>J207</f>
        <v>1768360.0000000002</v>
      </c>
      <c r="K208" s="95">
        <f>K207</f>
        <v>2122032</v>
      </c>
      <c r="L208" s="95">
        <f>L207</f>
        <v>2334235.2</v>
      </c>
    </row>
    <row r="209" spans="2:12" ht="84.75" customHeight="1">
      <c r="B209" s="10" t="s">
        <v>389</v>
      </c>
      <c r="C209" s="163">
        <v>932</v>
      </c>
      <c r="D209" s="163" t="s">
        <v>239</v>
      </c>
      <c r="E209" s="163" t="s">
        <v>239</v>
      </c>
      <c r="F209" s="163" t="s">
        <v>45</v>
      </c>
      <c r="G209" s="163"/>
      <c r="H209" s="95">
        <v>100</v>
      </c>
      <c r="I209" s="95">
        <v>100</v>
      </c>
      <c r="J209" s="95">
        <v>100</v>
      </c>
      <c r="K209" s="165">
        <v>100</v>
      </c>
      <c r="L209" s="145">
        <v>100</v>
      </c>
    </row>
    <row r="210" spans="2:12" ht="15" customHeight="1" hidden="1">
      <c r="B210" s="11" t="s">
        <v>87</v>
      </c>
      <c r="C210" s="163"/>
      <c r="D210" s="163"/>
      <c r="E210" s="163"/>
      <c r="F210" s="163"/>
      <c r="G210" s="163"/>
      <c r="H210" s="95"/>
      <c r="I210" s="95"/>
      <c r="J210" s="95"/>
      <c r="K210" s="165"/>
      <c r="L210" s="145"/>
    </row>
    <row r="211" spans="2:12" ht="29.25" customHeight="1">
      <c r="B211" s="11" t="s">
        <v>87</v>
      </c>
      <c r="C211" s="20">
        <v>932</v>
      </c>
      <c r="D211" s="20" t="s">
        <v>239</v>
      </c>
      <c r="E211" s="20" t="s">
        <v>239</v>
      </c>
      <c r="F211" s="20" t="s">
        <v>45</v>
      </c>
      <c r="G211" s="20">
        <v>500</v>
      </c>
      <c r="H211" s="95">
        <v>100</v>
      </c>
      <c r="I211" s="95">
        <v>100</v>
      </c>
      <c r="J211" s="95">
        <v>100</v>
      </c>
      <c r="K211" s="143">
        <v>100</v>
      </c>
      <c r="L211" s="143">
        <v>100</v>
      </c>
    </row>
    <row r="212" spans="2:12" ht="75.75" customHeight="1">
      <c r="B212" s="169" t="s">
        <v>311</v>
      </c>
      <c r="C212" s="163">
        <v>932</v>
      </c>
      <c r="D212" s="163" t="s">
        <v>239</v>
      </c>
      <c r="E212" s="163" t="s">
        <v>239</v>
      </c>
      <c r="F212" s="163" t="s">
        <v>388</v>
      </c>
      <c r="G212" s="163"/>
      <c r="H212" s="95"/>
      <c r="I212" s="95">
        <v>400</v>
      </c>
      <c r="J212" s="95">
        <v>400</v>
      </c>
      <c r="K212" s="143">
        <v>400</v>
      </c>
      <c r="L212" s="143">
        <v>400</v>
      </c>
    </row>
    <row r="213" spans="2:12" ht="9" customHeight="1">
      <c r="B213" s="169"/>
      <c r="C213" s="163"/>
      <c r="D213" s="163"/>
      <c r="E213" s="163"/>
      <c r="F213" s="163"/>
      <c r="G213" s="163"/>
      <c r="H213" s="95"/>
      <c r="I213" s="95"/>
      <c r="J213" s="95"/>
      <c r="K213" s="143"/>
      <c r="L213" s="143"/>
    </row>
    <row r="214" spans="2:12" ht="15" customHeight="1">
      <c r="B214" s="11" t="s">
        <v>87</v>
      </c>
      <c r="C214" s="20">
        <v>932</v>
      </c>
      <c r="D214" s="20" t="s">
        <v>239</v>
      </c>
      <c r="E214" s="20" t="s">
        <v>239</v>
      </c>
      <c r="F214" s="20" t="s">
        <v>388</v>
      </c>
      <c r="G214" s="20">
        <v>500</v>
      </c>
      <c r="H214" s="126">
        <v>0</v>
      </c>
      <c r="I214" s="95">
        <v>400</v>
      </c>
      <c r="J214" s="95">
        <v>400</v>
      </c>
      <c r="K214" s="143">
        <v>400</v>
      </c>
      <c r="L214" s="143">
        <v>400</v>
      </c>
    </row>
    <row r="215" spans="2:12" ht="30.75" customHeight="1">
      <c r="B215" s="9" t="s">
        <v>146</v>
      </c>
      <c r="C215" s="57">
        <v>932</v>
      </c>
      <c r="D215" s="20" t="s">
        <v>239</v>
      </c>
      <c r="E215" s="20" t="s">
        <v>239</v>
      </c>
      <c r="F215" s="20">
        <v>1020000</v>
      </c>
      <c r="G215" s="20"/>
      <c r="H215" s="126">
        <v>29512</v>
      </c>
      <c r="I215" s="95">
        <f>I216+I218</f>
        <v>14879604</v>
      </c>
      <c r="J215" s="95"/>
      <c r="K215" s="143"/>
      <c r="L215" s="143"/>
    </row>
    <row r="216" spans="2:12" ht="37.5" customHeight="1">
      <c r="B216" s="127" t="s">
        <v>147</v>
      </c>
      <c r="C216" s="57">
        <v>932</v>
      </c>
      <c r="D216" s="20" t="s">
        <v>239</v>
      </c>
      <c r="E216" s="20" t="s">
        <v>239</v>
      </c>
      <c r="F216" s="57">
        <v>1020102</v>
      </c>
      <c r="G216" s="57"/>
      <c r="H216" s="126">
        <v>29512</v>
      </c>
      <c r="I216" s="95">
        <f>I217</f>
        <v>5103024</v>
      </c>
      <c r="J216" s="95"/>
      <c r="K216" s="143"/>
      <c r="L216" s="143"/>
    </row>
    <row r="217" spans="2:12" ht="15" customHeight="1">
      <c r="B217" s="127" t="s">
        <v>136</v>
      </c>
      <c r="C217" s="57">
        <v>932</v>
      </c>
      <c r="D217" s="20" t="s">
        <v>239</v>
      </c>
      <c r="E217" s="20" t="s">
        <v>239</v>
      </c>
      <c r="F217" s="57">
        <v>1020102</v>
      </c>
      <c r="G217" s="20" t="s">
        <v>257</v>
      </c>
      <c r="H217" s="126">
        <v>29512</v>
      </c>
      <c r="I217" s="95">
        <v>5103024</v>
      </c>
      <c r="J217" s="95"/>
      <c r="K217" s="143"/>
      <c r="L217" s="143"/>
    </row>
    <row r="218" spans="2:12" ht="33.75" customHeight="1">
      <c r="B218" s="10" t="s">
        <v>387</v>
      </c>
      <c r="C218" s="57">
        <v>932</v>
      </c>
      <c r="D218" s="20" t="s">
        <v>239</v>
      </c>
      <c r="E218" s="20" t="s">
        <v>239</v>
      </c>
      <c r="F218" s="57">
        <v>1020112</v>
      </c>
      <c r="G218" s="57"/>
      <c r="H218" s="126"/>
      <c r="I218" s="95">
        <v>9776580</v>
      </c>
      <c r="J218" s="95"/>
      <c r="K218" s="143"/>
      <c r="L218" s="143"/>
    </row>
    <row r="219" spans="2:12" ht="15" customHeight="1">
      <c r="B219" s="11" t="s">
        <v>136</v>
      </c>
      <c r="C219" s="57">
        <v>932</v>
      </c>
      <c r="D219" s="20" t="s">
        <v>239</v>
      </c>
      <c r="E219" s="20" t="s">
        <v>239</v>
      </c>
      <c r="F219" s="57">
        <v>1020112</v>
      </c>
      <c r="G219" s="20" t="s">
        <v>257</v>
      </c>
      <c r="H219" s="126"/>
      <c r="I219" s="95">
        <f>I218</f>
        <v>9776580</v>
      </c>
      <c r="J219" s="95"/>
      <c r="K219" s="143"/>
      <c r="L219" s="143"/>
    </row>
    <row r="220" spans="2:12" ht="40.5" customHeight="1">
      <c r="B220" s="80" t="s">
        <v>138</v>
      </c>
      <c r="C220" s="31">
        <v>932</v>
      </c>
      <c r="D220" s="31" t="s">
        <v>239</v>
      </c>
      <c r="E220" s="31" t="s">
        <v>239</v>
      </c>
      <c r="F220" s="31">
        <v>5230000</v>
      </c>
      <c r="G220" s="31"/>
      <c r="H220" s="95">
        <f>H221</f>
        <v>42808200</v>
      </c>
      <c r="I220" s="95"/>
      <c r="J220" s="95"/>
      <c r="K220" s="143"/>
      <c r="L220" s="143"/>
    </row>
    <row r="221" spans="2:12" ht="19.5" customHeight="1">
      <c r="B221" s="73" t="s">
        <v>139</v>
      </c>
      <c r="C221" s="31">
        <v>932</v>
      </c>
      <c r="D221" s="31" t="s">
        <v>239</v>
      </c>
      <c r="E221" s="31" t="s">
        <v>239</v>
      </c>
      <c r="F221" s="31">
        <v>5230100</v>
      </c>
      <c r="G221" s="31"/>
      <c r="H221" s="95">
        <f>H222</f>
        <v>42808200</v>
      </c>
      <c r="I221" s="95"/>
      <c r="J221" s="95"/>
      <c r="K221" s="143"/>
      <c r="L221" s="143"/>
    </row>
    <row r="222" spans="2:12" ht="31.5" customHeight="1">
      <c r="B222" s="73" t="s">
        <v>143</v>
      </c>
      <c r="C222" s="31">
        <v>932</v>
      </c>
      <c r="D222" s="31" t="s">
        <v>239</v>
      </c>
      <c r="E222" s="31" t="s">
        <v>239</v>
      </c>
      <c r="F222" s="31">
        <v>5230102</v>
      </c>
      <c r="G222" s="31"/>
      <c r="H222" s="95">
        <f>H223</f>
        <v>42808200</v>
      </c>
      <c r="I222" s="95"/>
      <c r="J222" s="95"/>
      <c r="K222" s="143"/>
      <c r="L222" s="143"/>
    </row>
    <row r="223" spans="2:12" ht="15" customHeight="1">
      <c r="B223" s="73" t="s">
        <v>136</v>
      </c>
      <c r="C223" s="31">
        <v>932</v>
      </c>
      <c r="D223" s="31" t="s">
        <v>239</v>
      </c>
      <c r="E223" s="31" t="s">
        <v>239</v>
      </c>
      <c r="F223" s="31">
        <v>5230102</v>
      </c>
      <c r="G223" s="31" t="s">
        <v>257</v>
      </c>
      <c r="H223" s="95">
        <v>42808200</v>
      </c>
      <c r="I223" s="95"/>
      <c r="J223" s="95"/>
      <c r="K223" s="143"/>
      <c r="L223" s="143"/>
    </row>
    <row r="224" spans="2:12" ht="15" customHeight="1">
      <c r="B224" s="137" t="s">
        <v>100</v>
      </c>
      <c r="C224" s="31">
        <v>932</v>
      </c>
      <c r="D224" s="31" t="s">
        <v>239</v>
      </c>
      <c r="E224" s="31" t="s">
        <v>239</v>
      </c>
      <c r="F224" s="31" t="s">
        <v>265</v>
      </c>
      <c r="G224" s="31"/>
      <c r="H224" s="95"/>
      <c r="I224" s="95">
        <f>I225</f>
        <v>885368</v>
      </c>
      <c r="J224" s="95">
        <f aca="true" t="shared" si="18" ref="J224:L225">J225</f>
        <v>900000</v>
      </c>
      <c r="K224" s="95">
        <f t="shared" si="18"/>
        <v>950000</v>
      </c>
      <c r="L224" s="95">
        <f t="shared" si="18"/>
        <v>900000</v>
      </c>
    </row>
    <row r="225" spans="2:12" ht="41.25" customHeight="1">
      <c r="B225" s="16" t="s">
        <v>391</v>
      </c>
      <c r="C225" s="31">
        <v>932</v>
      </c>
      <c r="D225" s="31" t="s">
        <v>239</v>
      </c>
      <c r="E225" s="31" t="s">
        <v>239</v>
      </c>
      <c r="F225" s="31" t="s">
        <v>390</v>
      </c>
      <c r="G225" s="31"/>
      <c r="H225" s="95"/>
      <c r="I225" s="95">
        <f>I226</f>
        <v>885368</v>
      </c>
      <c r="J225" s="95">
        <f t="shared" si="18"/>
        <v>900000</v>
      </c>
      <c r="K225" s="95">
        <f t="shared" si="18"/>
        <v>950000</v>
      </c>
      <c r="L225" s="95">
        <f t="shared" si="18"/>
        <v>900000</v>
      </c>
    </row>
    <row r="226" spans="2:12" ht="29.25" customHeight="1">
      <c r="B226" s="127" t="s">
        <v>87</v>
      </c>
      <c r="C226" s="31">
        <v>932</v>
      </c>
      <c r="D226" s="31" t="s">
        <v>239</v>
      </c>
      <c r="E226" s="31" t="s">
        <v>239</v>
      </c>
      <c r="F226" s="31" t="s">
        <v>390</v>
      </c>
      <c r="G226" s="31" t="s">
        <v>319</v>
      </c>
      <c r="H226" s="95"/>
      <c r="I226" s="95">
        <v>885368</v>
      </c>
      <c r="J226" s="95">
        <v>900000</v>
      </c>
      <c r="K226" s="143">
        <v>950000</v>
      </c>
      <c r="L226" s="143">
        <v>900000</v>
      </c>
    </row>
    <row r="227" spans="2:12" ht="15" customHeight="1">
      <c r="B227" s="6" t="s">
        <v>144</v>
      </c>
      <c r="C227" s="19">
        <v>932</v>
      </c>
      <c r="D227" s="19" t="s">
        <v>242</v>
      </c>
      <c r="E227" s="19"/>
      <c r="F227" s="19"/>
      <c r="G227" s="19"/>
      <c r="H227" s="100">
        <f>H228</f>
        <v>36050000</v>
      </c>
      <c r="I227" s="100">
        <f>I228</f>
        <v>47984800</v>
      </c>
      <c r="J227" s="100">
        <f>J228</f>
        <v>45300000</v>
      </c>
      <c r="K227" s="100">
        <f>K228</f>
        <v>49520000</v>
      </c>
      <c r="L227" s="100">
        <f>L228</f>
        <v>1300000</v>
      </c>
    </row>
    <row r="228" spans="2:12" ht="15" customHeight="1">
      <c r="B228" s="8" t="s">
        <v>148</v>
      </c>
      <c r="C228" s="19">
        <v>932</v>
      </c>
      <c r="D228" s="19" t="s">
        <v>242</v>
      </c>
      <c r="E228" s="19" t="s">
        <v>253</v>
      </c>
      <c r="F228" s="19"/>
      <c r="G228" s="20"/>
      <c r="H228" s="100">
        <f>H229+H236</f>
        <v>36050000</v>
      </c>
      <c r="I228" s="100">
        <f>I229+I236</f>
        <v>47984800</v>
      </c>
      <c r="J228" s="100">
        <f>J229+J236</f>
        <v>45300000</v>
      </c>
      <c r="K228" s="100">
        <f>K229+K236</f>
        <v>49520000</v>
      </c>
      <c r="L228" s="100">
        <f>L229+L236</f>
        <v>1300000</v>
      </c>
    </row>
    <row r="229" spans="2:12" ht="18.75" customHeight="1">
      <c r="B229" s="9" t="s">
        <v>216</v>
      </c>
      <c r="C229" s="20" t="s">
        <v>267</v>
      </c>
      <c r="D229" s="20" t="s">
        <v>242</v>
      </c>
      <c r="E229" s="20" t="s">
        <v>253</v>
      </c>
      <c r="F229" s="20" t="s">
        <v>63</v>
      </c>
      <c r="G229" s="20"/>
      <c r="H229" s="95">
        <v>15000000</v>
      </c>
      <c r="I229" s="25">
        <f>I230+I232</f>
        <v>0</v>
      </c>
      <c r="J229" s="25">
        <f>J230+J232</f>
        <v>800000</v>
      </c>
      <c r="K229" s="25">
        <f>K230+K232</f>
        <v>1200000</v>
      </c>
      <c r="L229" s="25">
        <f>L230+L232</f>
        <v>1300000</v>
      </c>
    </row>
    <row r="230" spans="2:12" ht="30.75" customHeight="1">
      <c r="B230" s="10" t="s">
        <v>336</v>
      </c>
      <c r="C230" s="20" t="s">
        <v>267</v>
      </c>
      <c r="D230" s="20" t="s">
        <v>242</v>
      </c>
      <c r="E230" s="20" t="s">
        <v>253</v>
      </c>
      <c r="F230" s="20" t="s">
        <v>434</v>
      </c>
      <c r="G230" s="20"/>
      <c r="H230" s="95">
        <v>15000000</v>
      </c>
      <c r="J230" s="95">
        <v>0</v>
      </c>
      <c r="K230" s="143">
        <v>0</v>
      </c>
      <c r="L230" s="143">
        <v>0</v>
      </c>
    </row>
    <row r="231" spans="2:12" ht="15" customHeight="1">
      <c r="B231" s="16" t="s">
        <v>136</v>
      </c>
      <c r="C231" s="20" t="s">
        <v>267</v>
      </c>
      <c r="D231" s="20" t="s">
        <v>242</v>
      </c>
      <c r="E231" s="20" t="s">
        <v>253</v>
      </c>
      <c r="F231" s="20" t="s">
        <v>434</v>
      </c>
      <c r="G231" s="20" t="s">
        <v>257</v>
      </c>
      <c r="H231" s="95">
        <v>15000000</v>
      </c>
      <c r="J231" s="95">
        <v>0</v>
      </c>
      <c r="K231" s="143">
        <v>0</v>
      </c>
      <c r="L231" s="143">
        <v>0</v>
      </c>
    </row>
    <row r="232" spans="2:12" ht="30" customHeight="1">
      <c r="B232" s="14" t="s">
        <v>146</v>
      </c>
      <c r="C232" s="20">
        <v>932</v>
      </c>
      <c r="D232" s="20" t="s">
        <v>242</v>
      </c>
      <c r="E232" s="20" t="s">
        <v>253</v>
      </c>
      <c r="F232" s="20">
        <v>1020000</v>
      </c>
      <c r="G232" s="20"/>
      <c r="H232" s="95">
        <v>0</v>
      </c>
      <c r="I232" s="95">
        <v>0</v>
      </c>
      <c r="J232" s="95">
        <f>J233</f>
        <v>800000</v>
      </c>
      <c r="K232" s="95">
        <f aca="true" t="shared" si="19" ref="K232:L234">K233</f>
        <v>1200000</v>
      </c>
      <c r="L232" s="95">
        <f t="shared" si="19"/>
        <v>1300000</v>
      </c>
    </row>
    <row r="233" spans="2:12" ht="68.25" customHeight="1">
      <c r="B233" s="14" t="s">
        <v>149</v>
      </c>
      <c r="C233" s="20">
        <v>932</v>
      </c>
      <c r="D233" s="20" t="s">
        <v>242</v>
      </c>
      <c r="E233" s="20" t="s">
        <v>253</v>
      </c>
      <c r="F233" s="20">
        <v>1020100</v>
      </c>
      <c r="G233" s="20"/>
      <c r="H233" s="95"/>
      <c r="I233" s="95">
        <v>0</v>
      </c>
      <c r="J233" s="95">
        <f>J234</f>
        <v>800000</v>
      </c>
      <c r="K233" s="95">
        <f t="shared" si="19"/>
        <v>1200000</v>
      </c>
      <c r="L233" s="95">
        <f t="shared" si="19"/>
        <v>1300000</v>
      </c>
    </row>
    <row r="234" spans="2:12" ht="45.75" customHeight="1">
      <c r="B234" s="16" t="s">
        <v>147</v>
      </c>
      <c r="C234" s="20">
        <v>932</v>
      </c>
      <c r="D234" s="20" t="s">
        <v>242</v>
      </c>
      <c r="E234" s="20" t="s">
        <v>253</v>
      </c>
      <c r="F234" s="20">
        <v>1020102</v>
      </c>
      <c r="G234" s="20"/>
      <c r="H234" s="95"/>
      <c r="I234" s="95">
        <v>0</v>
      </c>
      <c r="J234" s="95">
        <f>J235</f>
        <v>800000</v>
      </c>
      <c r="K234" s="95">
        <f t="shared" si="19"/>
        <v>1200000</v>
      </c>
      <c r="L234" s="95">
        <f t="shared" si="19"/>
        <v>1300000</v>
      </c>
    </row>
    <row r="235" spans="2:12" ht="15" customHeight="1">
      <c r="B235" s="16" t="s">
        <v>136</v>
      </c>
      <c r="C235" s="20">
        <v>932</v>
      </c>
      <c r="D235" s="20" t="s">
        <v>242</v>
      </c>
      <c r="E235" s="20" t="s">
        <v>253</v>
      </c>
      <c r="F235" s="20">
        <v>1020102</v>
      </c>
      <c r="G235" s="20" t="s">
        <v>257</v>
      </c>
      <c r="H235" s="95"/>
      <c r="I235" s="95">
        <v>0</v>
      </c>
      <c r="J235" s="95">
        <v>800000</v>
      </c>
      <c r="K235" s="95">
        <v>1200000</v>
      </c>
      <c r="L235" s="95">
        <v>1300000</v>
      </c>
    </row>
    <row r="236" spans="2:12" ht="15" customHeight="1">
      <c r="B236" s="9" t="s">
        <v>133</v>
      </c>
      <c r="C236" s="20">
        <v>932</v>
      </c>
      <c r="D236" s="20" t="s">
        <v>242</v>
      </c>
      <c r="E236" s="20" t="s">
        <v>253</v>
      </c>
      <c r="F236" s="20">
        <v>5220000</v>
      </c>
      <c r="G236" s="20"/>
      <c r="H236" s="95">
        <f>H237+H242</f>
        <v>21050000</v>
      </c>
      <c r="I236" s="95">
        <f>I237</f>
        <v>47984800</v>
      </c>
      <c r="J236" s="95">
        <f>J237+J242</f>
        <v>44500000</v>
      </c>
      <c r="K236" s="95">
        <f>K237+K242</f>
        <v>48320000</v>
      </c>
      <c r="L236" s="95">
        <f>L237+L242</f>
        <v>0</v>
      </c>
    </row>
    <row r="237" spans="2:12" ht="45.75" customHeight="1">
      <c r="B237" s="10" t="s">
        <v>150</v>
      </c>
      <c r="C237" s="20">
        <v>932</v>
      </c>
      <c r="D237" s="20" t="s">
        <v>242</v>
      </c>
      <c r="E237" s="20" t="s">
        <v>253</v>
      </c>
      <c r="F237" s="20">
        <v>5225100</v>
      </c>
      <c r="G237" s="20"/>
      <c r="H237" s="95">
        <f>H240</f>
        <v>700000</v>
      </c>
      <c r="I237" s="95">
        <f>I238</f>
        <v>47984800</v>
      </c>
      <c r="J237" s="95">
        <v>44500000</v>
      </c>
      <c r="K237" s="143">
        <v>48320000</v>
      </c>
      <c r="L237" s="143">
        <v>0</v>
      </c>
    </row>
    <row r="238" spans="2:12" ht="15" customHeight="1">
      <c r="B238" s="10" t="s">
        <v>151</v>
      </c>
      <c r="C238" s="20">
        <v>932</v>
      </c>
      <c r="D238" s="20" t="s">
        <v>242</v>
      </c>
      <c r="E238" s="20" t="s">
        <v>253</v>
      </c>
      <c r="F238" s="20">
        <v>5225102</v>
      </c>
      <c r="G238" s="20"/>
      <c r="H238" s="95"/>
      <c r="I238" s="95">
        <f>I239</f>
        <v>47984800</v>
      </c>
      <c r="J238" s="95">
        <v>44500000</v>
      </c>
      <c r="K238" s="143"/>
      <c r="L238" s="143">
        <v>0</v>
      </c>
    </row>
    <row r="239" spans="2:12" ht="15" customHeight="1">
      <c r="B239" s="10" t="s">
        <v>136</v>
      </c>
      <c r="C239" s="20">
        <v>932</v>
      </c>
      <c r="D239" s="20" t="s">
        <v>242</v>
      </c>
      <c r="E239" s="20" t="s">
        <v>253</v>
      </c>
      <c r="F239" s="20">
        <v>5225102</v>
      </c>
      <c r="G239" s="20" t="s">
        <v>257</v>
      </c>
      <c r="H239" s="95"/>
      <c r="I239" s="95">
        <v>47984800</v>
      </c>
      <c r="J239" s="95">
        <v>44500000</v>
      </c>
      <c r="K239" s="143">
        <f>K237</f>
        <v>48320000</v>
      </c>
      <c r="L239" s="143">
        <v>0</v>
      </c>
    </row>
    <row r="240" spans="2:12" ht="36" customHeight="1">
      <c r="B240" s="10" t="s">
        <v>152</v>
      </c>
      <c r="C240" s="20">
        <v>932</v>
      </c>
      <c r="D240" s="20" t="s">
        <v>242</v>
      </c>
      <c r="E240" s="20" t="s">
        <v>253</v>
      </c>
      <c r="F240" s="20">
        <v>5225107</v>
      </c>
      <c r="G240" s="20"/>
      <c r="H240" s="95">
        <v>700000</v>
      </c>
      <c r="I240" s="95">
        <v>0</v>
      </c>
      <c r="J240" s="95">
        <v>0</v>
      </c>
      <c r="K240" s="143" t="s">
        <v>268</v>
      </c>
      <c r="L240" s="143">
        <v>0</v>
      </c>
    </row>
    <row r="241" spans="2:12" ht="15" customHeight="1">
      <c r="B241" s="10" t="s">
        <v>136</v>
      </c>
      <c r="C241" s="20">
        <v>932</v>
      </c>
      <c r="D241" s="20" t="s">
        <v>242</v>
      </c>
      <c r="E241" s="20" t="s">
        <v>253</v>
      </c>
      <c r="F241" s="20">
        <v>5225107</v>
      </c>
      <c r="G241" s="20" t="s">
        <v>257</v>
      </c>
      <c r="H241" s="95">
        <v>700000</v>
      </c>
      <c r="I241" s="95">
        <v>0</v>
      </c>
      <c r="J241" s="95">
        <v>0</v>
      </c>
      <c r="K241" s="143"/>
      <c r="L241" s="143">
        <v>0</v>
      </c>
    </row>
    <row r="242" spans="2:12" ht="31.5" customHeight="1">
      <c r="B242" s="10" t="s">
        <v>74</v>
      </c>
      <c r="C242" s="20" t="s">
        <v>267</v>
      </c>
      <c r="D242" s="20" t="s">
        <v>242</v>
      </c>
      <c r="E242" s="20" t="s">
        <v>253</v>
      </c>
      <c r="F242" s="20" t="s">
        <v>72</v>
      </c>
      <c r="G242" s="20"/>
      <c r="H242" s="95">
        <v>20350000</v>
      </c>
      <c r="J242" s="95">
        <v>0</v>
      </c>
      <c r="K242" s="143">
        <v>0</v>
      </c>
      <c r="L242" s="143">
        <v>0</v>
      </c>
    </row>
    <row r="243" spans="2:12" ht="45" customHeight="1">
      <c r="B243" s="10" t="s">
        <v>75</v>
      </c>
      <c r="C243" s="20" t="s">
        <v>267</v>
      </c>
      <c r="D243" s="20" t="s">
        <v>242</v>
      </c>
      <c r="E243" s="20" t="s">
        <v>253</v>
      </c>
      <c r="F243" s="20" t="s">
        <v>73</v>
      </c>
      <c r="G243" s="20"/>
      <c r="H243" s="95">
        <v>20350000</v>
      </c>
      <c r="J243" s="95">
        <v>0</v>
      </c>
      <c r="K243" s="143">
        <v>0</v>
      </c>
      <c r="L243" s="143">
        <v>0</v>
      </c>
    </row>
    <row r="244" spans="2:12" ht="68.25" customHeight="1">
      <c r="B244" s="10" t="s">
        <v>47</v>
      </c>
      <c r="C244" s="20" t="s">
        <v>267</v>
      </c>
      <c r="D244" s="20" t="s">
        <v>242</v>
      </c>
      <c r="E244" s="20" t="s">
        <v>253</v>
      </c>
      <c r="F244" s="20" t="s">
        <v>73</v>
      </c>
      <c r="G244" s="20" t="s">
        <v>46</v>
      </c>
      <c r="H244" s="95">
        <v>20350000</v>
      </c>
      <c r="J244" s="95">
        <v>0</v>
      </c>
      <c r="K244" s="143">
        <v>0</v>
      </c>
      <c r="L244" s="143">
        <v>0</v>
      </c>
    </row>
    <row r="245" spans="2:12" ht="15" customHeight="1">
      <c r="B245" s="10"/>
      <c r="C245" s="20"/>
      <c r="D245" s="20"/>
      <c r="E245" s="20"/>
      <c r="F245" s="20"/>
      <c r="G245" s="20"/>
      <c r="H245" s="95"/>
      <c r="I245" s="95"/>
      <c r="J245" s="95"/>
      <c r="K245" s="143"/>
      <c r="L245" s="142"/>
    </row>
    <row r="246" spans="2:12" ht="33" customHeight="1">
      <c r="B246" s="6" t="s">
        <v>108</v>
      </c>
      <c r="C246" s="19">
        <v>932</v>
      </c>
      <c r="D246" s="19" t="s">
        <v>240</v>
      </c>
      <c r="E246" s="19"/>
      <c r="F246" s="19"/>
      <c r="G246" s="19"/>
      <c r="H246" s="100">
        <f>H247</f>
        <v>80488</v>
      </c>
      <c r="I246" s="100">
        <v>30000</v>
      </c>
      <c r="J246" s="100">
        <v>30000</v>
      </c>
      <c r="K246" s="144">
        <v>30000</v>
      </c>
      <c r="L246" s="144">
        <v>30000</v>
      </c>
    </row>
    <row r="247" spans="2:12" ht="15" customHeight="1">
      <c r="B247" s="8" t="s">
        <v>109</v>
      </c>
      <c r="C247" s="19">
        <v>932</v>
      </c>
      <c r="D247" s="19" t="s">
        <v>240</v>
      </c>
      <c r="E247" s="19" t="s">
        <v>236</v>
      </c>
      <c r="F247" s="19"/>
      <c r="G247" s="19"/>
      <c r="H247" s="100">
        <f>H248+H251</f>
        <v>80488</v>
      </c>
      <c r="I247" s="100">
        <v>30000</v>
      </c>
      <c r="J247" s="100">
        <v>30000</v>
      </c>
      <c r="K247" s="144">
        <v>30000</v>
      </c>
      <c r="L247" s="144">
        <v>30000</v>
      </c>
    </row>
    <row r="248" spans="2:12" ht="15" customHeight="1">
      <c r="B248" s="14" t="s">
        <v>146</v>
      </c>
      <c r="C248" s="57">
        <v>932</v>
      </c>
      <c r="D248" s="20" t="s">
        <v>240</v>
      </c>
      <c r="E248" s="20" t="s">
        <v>236</v>
      </c>
      <c r="F248" s="20">
        <v>1020000</v>
      </c>
      <c r="G248" s="20"/>
      <c r="H248" s="95">
        <f>H249</f>
        <v>61288</v>
      </c>
      <c r="I248" s="100"/>
      <c r="J248" s="100"/>
      <c r="K248" s="144"/>
      <c r="L248" s="144"/>
    </row>
    <row r="249" spans="2:12" ht="15" customHeight="1">
      <c r="B249" s="127" t="s">
        <v>147</v>
      </c>
      <c r="C249" s="57">
        <v>932</v>
      </c>
      <c r="D249" s="20" t="s">
        <v>240</v>
      </c>
      <c r="E249" s="20" t="s">
        <v>236</v>
      </c>
      <c r="F249" s="20">
        <v>1020102</v>
      </c>
      <c r="G249" s="20"/>
      <c r="H249" s="95">
        <f>H250</f>
        <v>61288</v>
      </c>
      <c r="I249" s="100"/>
      <c r="J249" s="100"/>
      <c r="K249" s="144"/>
      <c r="L249" s="144"/>
    </row>
    <row r="250" spans="2:12" ht="15" customHeight="1">
      <c r="B250" s="127" t="s">
        <v>136</v>
      </c>
      <c r="C250" s="57">
        <v>932</v>
      </c>
      <c r="D250" s="20" t="s">
        <v>240</v>
      </c>
      <c r="E250" s="20" t="s">
        <v>236</v>
      </c>
      <c r="F250" s="20" t="s">
        <v>317</v>
      </c>
      <c r="G250" s="20" t="s">
        <v>257</v>
      </c>
      <c r="H250" s="95">
        <v>61288</v>
      </c>
      <c r="I250" s="100"/>
      <c r="J250" s="100"/>
      <c r="K250" s="144"/>
      <c r="L250" s="144"/>
    </row>
    <row r="251" spans="2:12" ht="35.25" customHeight="1">
      <c r="B251" s="9" t="s">
        <v>114</v>
      </c>
      <c r="C251" s="20">
        <v>932</v>
      </c>
      <c r="D251" s="20" t="s">
        <v>240</v>
      </c>
      <c r="E251" s="20" t="s">
        <v>236</v>
      </c>
      <c r="F251" s="20">
        <v>4500000</v>
      </c>
      <c r="G251" s="20"/>
      <c r="H251" s="95">
        <v>19200</v>
      </c>
      <c r="I251" s="95">
        <v>30000</v>
      </c>
      <c r="J251" s="95">
        <v>30000</v>
      </c>
      <c r="K251" s="143">
        <v>30000</v>
      </c>
      <c r="L251" s="143">
        <v>30000</v>
      </c>
    </row>
    <row r="252" spans="2:12" ht="34.5" customHeight="1">
      <c r="B252" s="10" t="s">
        <v>116</v>
      </c>
      <c r="C252" s="20">
        <v>932</v>
      </c>
      <c r="D252" s="20" t="s">
        <v>240</v>
      </c>
      <c r="E252" s="20" t="s">
        <v>236</v>
      </c>
      <c r="F252" s="20">
        <v>4508500</v>
      </c>
      <c r="G252" s="20"/>
      <c r="H252" s="95">
        <v>19200</v>
      </c>
      <c r="I252" s="95">
        <v>30000</v>
      </c>
      <c r="J252" s="95">
        <v>30000</v>
      </c>
      <c r="K252" s="143">
        <v>30000</v>
      </c>
      <c r="L252" s="143">
        <v>30000</v>
      </c>
    </row>
    <row r="253" spans="2:12" ht="15" customHeight="1">
      <c r="B253" s="10" t="s">
        <v>117</v>
      </c>
      <c r="C253" s="20">
        <v>932</v>
      </c>
      <c r="D253" s="20" t="s">
        <v>240</v>
      </c>
      <c r="E253" s="20" t="s">
        <v>236</v>
      </c>
      <c r="F253" s="20">
        <v>4508500</v>
      </c>
      <c r="G253" s="20" t="s">
        <v>266</v>
      </c>
      <c r="H253" s="95">
        <v>19200</v>
      </c>
      <c r="I253" s="95">
        <v>30000</v>
      </c>
      <c r="J253" s="95">
        <v>30000</v>
      </c>
      <c r="K253" s="143">
        <v>30000</v>
      </c>
      <c r="L253" s="143">
        <v>30000</v>
      </c>
    </row>
    <row r="254" spans="2:12" ht="15" customHeight="1">
      <c r="B254" s="8"/>
      <c r="C254" s="19"/>
      <c r="D254" s="19"/>
      <c r="E254" s="19"/>
      <c r="F254" s="19"/>
      <c r="G254" s="20"/>
      <c r="H254" s="100"/>
      <c r="I254" s="100"/>
      <c r="J254" s="100"/>
      <c r="K254" s="144"/>
      <c r="L254" s="142"/>
    </row>
    <row r="255" spans="2:12" ht="36" customHeight="1">
      <c r="B255" s="6" t="s">
        <v>118</v>
      </c>
      <c r="C255" s="19">
        <v>932</v>
      </c>
      <c r="D255" s="19" t="s">
        <v>241</v>
      </c>
      <c r="E255" s="19"/>
      <c r="F255" s="19"/>
      <c r="G255" s="19"/>
      <c r="H255" s="100">
        <f>H256</f>
        <v>8000000</v>
      </c>
      <c r="I255" s="100">
        <v>0</v>
      </c>
      <c r="J255" s="100">
        <v>0</v>
      </c>
      <c r="K255" s="144">
        <v>0</v>
      </c>
      <c r="L255" s="144">
        <v>0</v>
      </c>
    </row>
    <row r="256" spans="2:12" ht="15" customHeight="1">
      <c r="B256" s="8" t="s">
        <v>154</v>
      </c>
      <c r="C256" s="19">
        <v>932</v>
      </c>
      <c r="D256" s="19" t="s">
        <v>241</v>
      </c>
      <c r="E256" s="19">
        <v>10</v>
      </c>
      <c r="F256" s="19"/>
      <c r="G256" s="19"/>
      <c r="H256" s="100">
        <v>8000000</v>
      </c>
      <c r="J256" s="100">
        <v>0</v>
      </c>
      <c r="K256" s="144">
        <v>0</v>
      </c>
      <c r="L256" s="143">
        <v>0</v>
      </c>
    </row>
    <row r="257" spans="2:12" ht="15" customHeight="1">
      <c r="B257" s="9" t="s">
        <v>133</v>
      </c>
      <c r="C257" s="20">
        <v>932</v>
      </c>
      <c r="D257" s="20" t="s">
        <v>241</v>
      </c>
      <c r="E257" s="20">
        <v>10</v>
      </c>
      <c r="F257" s="20">
        <v>5220000</v>
      </c>
      <c r="G257" s="20"/>
      <c r="H257" s="95">
        <v>8000000</v>
      </c>
      <c r="J257" s="95">
        <v>0</v>
      </c>
      <c r="K257" s="143">
        <v>0</v>
      </c>
      <c r="L257" s="143">
        <v>0</v>
      </c>
    </row>
    <row r="258" spans="2:12" ht="73.5" customHeight="1">
      <c r="B258" s="10" t="s">
        <v>155</v>
      </c>
      <c r="C258" s="20">
        <v>932</v>
      </c>
      <c r="D258" s="20" t="s">
        <v>241</v>
      </c>
      <c r="E258" s="20">
        <v>10</v>
      </c>
      <c r="F258" s="20">
        <v>5221400</v>
      </c>
      <c r="G258" s="20"/>
      <c r="H258" s="95">
        <v>8000000</v>
      </c>
      <c r="J258" s="95">
        <v>0</v>
      </c>
      <c r="K258" s="143">
        <v>0</v>
      </c>
      <c r="L258" s="143">
        <v>0</v>
      </c>
    </row>
    <row r="259" spans="2:12" ht="62.25" customHeight="1">
      <c r="B259" s="10" t="s">
        <v>156</v>
      </c>
      <c r="C259" s="20">
        <v>932</v>
      </c>
      <c r="D259" s="20" t="s">
        <v>241</v>
      </c>
      <c r="E259" s="20">
        <v>10</v>
      </c>
      <c r="F259" s="20">
        <v>5221402</v>
      </c>
      <c r="G259" s="20"/>
      <c r="H259" s="95">
        <v>8000000</v>
      </c>
      <c r="J259" s="95">
        <v>0</v>
      </c>
      <c r="K259" s="143">
        <v>0</v>
      </c>
      <c r="L259" s="143">
        <v>0</v>
      </c>
    </row>
    <row r="260" spans="2:12" ht="15" customHeight="1">
      <c r="B260" s="11" t="s">
        <v>136</v>
      </c>
      <c r="C260" s="20">
        <v>932</v>
      </c>
      <c r="D260" s="20" t="s">
        <v>241</v>
      </c>
      <c r="E260" s="20">
        <v>10</v>
      </c>
      <c r="F260" s="20">
        <v>5221402</v>
      </c>
      <c r="G260" s="20" t="s">
        <v>257</v>
      </c>
      <c r="H260" s="95">
        <v>8000000</v>
      </c>
      <c r="J260" s="95">
        <v>0</v>
      </c>
      <c r="K260" s="143">
        <v>0</v>
      </c>
      <c r="L260" s="143">
        <v>0</v>
      </c>
    </row>
    <row r="261" spans="2:12" ht="15" customHeight="1">
      <c r="B261" s="11"/>
      <c r="C261" s="20"/>
      <c r="D261" s="20"/>
      <c r="E261" s="20"/>
      <c r="F261" s="20"/>
      <c r="G261" s="20"/>
      <c r="H261" s="95"/>
      <c r="I261" s="95"/>
      <c r="J261" s="95"/>
      <c r="K261" s="143"/>
      <c r="L261" s="142"/>
    </row>
    <row r="262" spans="2:12" ht="51" customHeight="1">
      <c r="B262" s="105" t="s">
        <v>159</v>
      </c>
      <c r="C262" s="115">
        <v>955</v>
      </c>
      <c r="D262" s="115"/>
      <c r="E262" s="115"/>
      <c r="F262" s="115"/>
      <c r="G262" s="115"/>
      <c r="H262" s="97">
        <f>H264</f>
        <v>68449231</v>
      </c>
      <c r="I262" s="97">
        <f>I264</f>
        <v>40862991</v>
      </c>
      <c r="J262" s="97">
        <f>J264</f>
        <v>40148238.400000006</v>
      </c>
      <c r="K262" s="97">
        <f>K264</f>
        <v>47505456.08</v>
      </c>
      <c r="L262" s="97">
        <f>L264</f>
        <v>51111571.3528</v>
      </c>
    </row>
    <row r="263" spans="2:12" ht="21" customHeight="1">
      <c r="B263" s="29"/>
      <c r="C263" s="116"/>
      <c r="D263" s="116"/>
      <c r="E263" s="116"/>
      <c r="F263" s="116"/>
      <c r="G263" s="116"/>
      <c r="H263" s="100"/>
      <c r="I263" s="100"/>
      <c r="J263" s="100"/>
      <c r="K263" s="144"/>
      <c r="L263" s="142"/>
    </row>
    <row r="264" spans="2:12" ht="31.5" customHeight="1">
      <c r="B264" s="32" t="s">
        <v>118</v>
      </c>
      <c r="C264" s="34">
        <v>955</v>
      </c>
      <c r="D264" s="34" t="s">
        <v>241</v>
      </c>
      <c r="E264" s="34"/>
      <c r="F264" s="34"/>
      <c r="G264" s="34"/>
      <c r="H264" s="100">
        <f>H265+H269+H299+H303+H310</f>
        <v>68449231</v>
      </c>
      <c r="I264" s="100">
        <f>I265+I269+I299+I303+I310</f>
        <v>40862991</v>
      </c>
      <c r="J264" s="100">
        <f>J265+J269+J299+J303+J310</f>
        <v>40148238.400000006</v>
      </c>
      <c r="K264" s="100">
        <f>K265+K269+K299+K303+K310</f>
        <v>47505456.08</v>
      </c>
      <c r="L264" s="100">
        <f>L265+L269+L299+L303+L310</f>
        <v>51111571.3528</v>
      </c>
    </row>
    <row r="265" spans="2:13" ht="15" customHeight="1">
      <c r="B265" s="33" t="s">
        <v>153</v>
      </c>
      <c r="C265" s="34">
        <v>955</v>
      </c>
      <c r="D265" s="34" t="s">
        <v>241</v>
      </c>
      <c r="E265" s="34" t="s">
        <v>236</v>
      </c>
      <c r="F265" s="34"/>
      <c r="G265" s="31"/>
      <c r="H265" s="100">
        <f>H266</f>
        <v>20594749</v>
      </c>
      <c r="I265" s="100">
        <f>I266</f>
        <v>10546088</v>
      </c>
      <c r="J265" s="100">
        <f>J266</f>
        <v>11600696.8</v>
      </c>
      <c r="K265" s="144">
        <f>K266</f>
        <v>13920836.16</v>
      </c>
      <c r="L265" s="144">
        <f>L266</f>
        <v>15312919.776</v>
      </c>
      <c r="M265" s="100"/>
    </row>
    <row r="266" spans="2:12" ht="15" customHeight="1">
      <c r="B266" s="35" t="s">
        <v>160</v>
      </c>
      <c r="C266" s="31">
        <v>955</v>
      </c>
      <c r="D266" s="31" t="s">
        <v>241</v>
      </c>
      <c r="E266" s="31" t="s">
        <v>236</v>
      </c>
      <c r="F266" s="31">
        <v>4700000</v>
      </c>
      <c r="G266" s="31"/>
      <c r="H266" s="95">
        <f>H267</f>
        <v>20594749</v>
      </c>
      <c r="I266" s="95">
        <f aca="true" t="shared" si="20" ref="I266:L267">I267</f>
        <v>10546088</v>
      </c>
      <c r="J266" s="95">
        <f t="shared" si="20"/>
        <v>11600696.8</v>
      </c>
      <c r="K266" s="143">
        <f t="shared" si="20"/>
        <v>13920836.16</v>
      </c>
      <c r="L266" s="143">
        <f t="shared" si="20"/>
        <v>15312919.776</v>
      </c>
    </row>
    <row r="267" spans="2:12" ht="15" customHeight="1">
      <c r="B267" s="73" t="s">
        <v>94</v>
      </c>
      <c r="C267" s="31">
        <v>955</v>
      </c>
      <c r="D267" s="31" t="s">
        <v>241</v>
      </c>
      <c r="E267" s="31" t="s">
        <v>236</v>
      </c>
      <c r="F267" s="31">
        <v>4709900</v>
      </c>
      <c r="G267" s="31"/>
      <c r="H267" s="95">
        <f>H268</f>
        <v>20594749</v>
      </c>
      <c r="I267" s="95">
        <f t="shared" si="20"/>
        <v>10546088</v>
      </c>
      <c r="J267" s="95">
        <f t="shared" si="20"/>
        <v>11600696.8</v>
      </c>
      <c r="K267" s="143">
        <f t="shared" si="20"/>
        <v>13920836.16</v>
      </c>
      <c r="L267" s="143">
        <f t="shared" si="20"/>
        <v>15312919.776</v>
      </c>
    </row>
    <row r="268" spans="2:12" ht="16.5" customHeight="1">
      <c r="B268" s="73" t="s">
        <v>95</v>
      </c>
      <c r="C268" s="31">
        <v>955</v>
      </c>
      <c r="D268" s="31" t="s">
        <v>241</v>
      </c>
      <c r="E268" s="31" t="s">
        <v>236</v>
      </c>
      <c r="F268" s="31">
        <v>4709900</v>
      </c>
      <c r="G268" s="31" t="s">
        <v>258</v>
      </c>
      <c r="H268" s="95">
        <v>20594749</v>
      </c>
      <c r="I268" s="95">
        <v>10546088</v>
      </c>
      <c r="J268" s="95">
        <f>I268*1.1</f>
        <v>11600696.8</v>
      </c>
      <c r="K268" s="143">
        <f>J268*1.2</f>
        <v>13920836.16</v>
      </c>
      <c r="L268" s="143">
        <f>K268*1.1</f>
        <v>15312919.776</v>
      </c>
    </row>
    <row r="269" spans="2:12" ht="15" customHeight="1">
      <c r="B269" s="33" t="s">
        <v>161</v>
      </c>
      <c r="C269" s="34">
        <v>955</v>
      </c>
      <c r="D269" s="34" t="s">
        <v>241</v>
      </c>
      <c r="E269" s="34" t="s">
        <v>253</v>
      </c>
      <c r="F269" s="34"/>
      <c r="G269" s="31"/>
      <c r="H269" s="100">
        <f>H274+H281+H288+H293+H296</f>
        <v>35854507</v>
      </c>
      <c r="I269" s="100">
        <f>I274+I281+I288+I293+I296+I270</f>
        <v>20093495</v>
      </c>
      <c r="J269" s="100">
        <f>J274+J281+J288+J293+J296</f>
        <v>17321632.8</v>
      </c>
      <c r="K269" s="144">
        <f>K274+K281+K288+K293+K296</f>
        <v>20377969.36</v>
      </c>
      <c r="L269" s="144">
        <f>L274+L281+L288+L293+L296</f>
        <v>21304535.960800003</v>
      </c>
    </row>
    <row r="270" spans="2:12" ht="15" customHeight="1">
      <c r="B270" s="9" t="s">
        <v>16</v>
      </c>
      <c r="C270" s="31">
        <v>955</v>
      </c>
      <c r="D270" s="31" t="s">
        <v>241</v>
      </c>
      <c r="E270" s="31" t="s">
        <v>253</v>
      </c>
      <c r="F270" s="123">
        <v>3400000</v>
      </c>
      <c r="G270" s="31"/>
      <c r="H270" s="100"/>
      <c r="I270" s="95">
        <f>I271</f>
        <v>875000</v>
      </c>
      <c r="J270" s="100"/>
      <c r="K270" s="144"/>
      <c r="L270" s="144"/>
    </row>
    <row r="271" spans="2:12" ht="33" customHeight="1">
      <c r="B271" s="10" t="s">
        <v>55</v>
      </c>
      <c r="C271" s="31">
        <v>955</v>
      </c>
      <c r="D271" s="31" t="s">
        <v>241</v>
      </c>
      <c r="E271" s="31" t="s">
        <v>253</v>
      </c>
      <c r="F271" s="57">
        <v>3400700</v>
      </c>
      <c r="G271" s="31"/>
      <c r="H271" s="100"/>
      <c r="I271" s="95">
        <f>I272</f>
        <v>875000</v>
      </c>
      <c r="J271" s="100"/>
      <c r="K271" s="144"/>
      <c r="L271" s="144"/>
    </row>
    <row r="272" spans="2:12" ht="33" customHeight="1">
      <c r="B272" s="10" t="s">
        <v>56</v>
      </c>
      <c r="C272" s="31">
        <v>955</v>
      </c>
      <c r="D272" s="31" t="s">
        <v>241</v>
      </c>
      <c r="E272" s="31" t="s">
        <v>253</v>
      </c>
      <c r="F272" s="57">
        <v>3400702</v>
      </c>
      <c r="G272" s="31"/>
      <c r="H272" s="100"/>
      <c r="I272" s="95">
        <f>I273</f>
        <v>875000</v>
      </c>
      <c r="J272" s="100"/>
      <c r="K272" s="144"/>
      <c r="L272" s="144"/>
    </row>
    <row r="273" spans="2:12" ht="28.5" customHeight="1">
      <c r="B273" s="11" t="s">
        <v>87</v>
      </c>
      <c r="C273" s="31">
        <v>955</v>
      </c>
      <c r="D273" s="31" t="s">
        <v>241</v>
      </c>
      <c r="E273" s="31" t="s">
        <v>253</v>
      </c>
      <c r="F273" s="57">
        <v>3400702</v>
      </c>
      <c r="G273" s="31"/>
      <c r="H273" s="100"/>
      <c r="I273" s="95">
        <v>875000</v>
      </c>
      <c r="J273" s="100"/>
      <c r="K273" s="144"/>
      <c r="L273" s="144"/>
    </row>
    <row r="274" spans="2:12" ht="16.5" customHeight="1">
      <c r="B274" s="35" t="s">
        <v>160</v>
      </c>
      <c r="C274" s="31">
        <v>955</v>
      </c>
      <c r="D274" s="31" t="s">
        <v>241</v>
      </c>
      <c r="E274" s="31" t="s">
        <v>253</v>
      </c>
      <c r="F274" s="31">
        <v>4700000</v>
      </c>
      <c r="G274" s="31"/>
      <c r="H274" s="95">
        <f>H275</f>
        <v>23995553</v>
      </c>
      <c r="I274" s="95">
        <f>I275+I277+I279</f>
        <v>11836673</v>
      </c>
      <c r="J274" s="95">
        <f aca="true" t="shared" si="21" ref="J274:L275">J275</f>
        <v>12207027.8</v>
      </c>
      <c r="K274" s="143">
        <f t="shared" si="21"/>
        <v>14648433.360000001</v>
      </c>
      <c r="L274" s="143">
        <f t="shared" si="21"/>
        <v>15087886.360800002</v>
      </c>
    </row>
    <row r="275" spans="2:12" ht="15" customHeight="1">
      <c r="B275" s="73" t="s">
        <v>94</v>
      </c>
      <c r="C275" s="31">
        <v>955</v>
      </c>
      <c r="D275" s="31" t="s">
        <v>241</v>
      </c>
      <c r="E275" s="31" t="s">
        <v>253</v>
      </c>
      <c r="F275" s="31">
        <v>4709900</v>
      </c>
      <c r="G275" s="31"/>
      <c r="H275" s="95">
        <f>H276</f>
        <v>23995553</v>
      </c>
      <c r="I275" s="95">
        <v>11097298</v>
      </c>
      <c r="J275" s="95">
        <f t="shared" si="21"/>
        <v>12207027.8</v>
      </c>
      <c r="K275" s="143">
        <f t="shared" si="21"/>
        <v>14648433.360000001</v>
      </c>
      <c r="L275" s="143">
        <f t="shared" si="21"/>
        <v>15087886.360800002</v>
      </c>
    </row>
    <row r="276" spans="2:12" ht="15" customHeight="1">
      <c r="B276" s="73" t="s">
        <v>95</v>
      </c>
      <c r="C276" s="31">
        <v>955</v>
      </c>
      <c r="D276" s="31" t="s">
        <v>241</v>
      </c>
      <c r="E276" s="31" t="s">
        <v>253</v>
      </c>
      <c r="F276" s="31">
        <v>4709900</v>
      </c>
      <c r="G276" s="31" t="s">
        <v>258</v>
      </c>
      <c r="H276" s="95">
        <v>23995553</v>
      </c>
      <c r="I276" s="95">
        <f>I275</f>
        <v>11097298</v>
      </c>
      <c r="J276" s="95">
        <f>I276*1.1</f>
        <v>12207027.8</v>
      </c>
      <c r="K276" s="143">
        <f>J276*1.2</f>
        <v>14648433.360000001</v>
      </c>
      <c r="L276" s="143">
        <f>K276*1.03</f>
        <v>15087886.360800002</v>
      </c>
    </row>
    <row r="277" spans="2:12" ht="40.5" customHeight="1">
      <c r="B277" s="11" t="s">
        <v>422</v>
      </c>
      <c r="C277" s="57">
        <v>955</v>
      </c>
      <c r="D277" s="31" t="s">
        <v>241</v>
      </c>
      <c r="E277" s="31" t="s">
        <v>253</v>
      </c>
      <c r="F277" s="20" t="s">
        <v>400</v>
      </c>
      <c r="G277" s="20"/>
      <c r="H277" s="95"/>
      <c r="I277" s="95">
        <v>596900</v>
      </c>
      <c r="J277" s="95">
        <v>600000</v>
      </c>
      <c r="K277" s="143">
        <v>600000</v>
      </c>
      <c r="L277" s="143">
        <v>750000</v>
      </c>
    </row>
    <row r="278" spans="2:12" ht="15" customHeight="1">
      <c r="B278" s="11" t="s">
        <v>95</v>
      </c>
      <c r="C278" s="57">
        <v>955</v>
      </c>
      <c r="D278" s="31" t="s">
        <v>241</v>
      </c>
      <c r="E278" s="31" t="s">
        <v>253</v>
      </c>
      <c r="F278" s="20" t="s">
        <v>400</v>
      </c>
      <c r="G278" s="20" t="s">
        <v>258</v>
      </c>
      <c r="H278" s="95"/>
      <c r="I278" s="95">
        <v>569900</v>
      </c>
      <c r="J278" s="95">
        <f>J277</f>
        <v>600000</v>
      </c>
      <c r="K278" s="95">
        <f>K277</f>
        <v>600000</v>
      </c>
      <c r="L278" s="95">
        <f>L277</f>
        <v>750000</v>
      </c>
    </row>
    <row r="279" spans="2:12" ht="30.75" customHeight="1">
      <c r="B279" s="11" t="s">
        <v>423</v>
      </c>
      <c r="C279" s="57">
        <v>955</v>
      </c>
      <c r="D279" s="31" t="s">
        <v>241</v>
      </c>
      <c r="E279" s="31" t="s">
        <v>253</v>
      </c>
      <c r="F279" s="20" t="s">
        <v>401</v>
      </c>
      <c r="G279" s="20"/>
      <c r="H279" s="95"/>
      <c r="I279" s="95">
        <v>142475</v>
      </c>
      <c r="J279" s="95">
        <v>150000</v>
      </c>
      <c r="K279" s="143">
        <v>150000</v>
      </c>
      <c r="L279" s="143">
        <v>200000</v>
      </c>
    </row>
    <row r="280" spans="2:12" ht="15" customHeight="1">
      <c r="B280" s="11" t="s">
        <v>95</v>
      </c>
      <c r="C280" s="57">
        <v>955</v>
      </c>
      <c r="D280" s="31" t="s">
        <v>241</v>
      </c>
      <c r="E280" s="31" t="s">
        <v>253</v>
      </c>
      <c r="F280" s="20" t="s">
        <v>401</v>
      </c>
      <c r="G280" s="20" t="s">
        <v>258</v>
      </c>
      <c r="H280" s="95"/>
      <c r="I280" s="95">
        <v>142475</v>
      </c>
      <c r="J280" s="95">
        <v>150000</v>
      </c>
      <c r="K280" s="143">
        <v>150000</v>
      </c>
      <c r="L280" s="143">
        <v>200000</v>
      </c>
    </row>
    <row r="281" spans="2:12" ht="15" customHeight="1">
      <c r="B281" s="35" t="s">
        <v>162</v>
      </c>
      <c r="C281" s="31">
        <v>955</v>
      </c>
      <c r="D281" s="31" t="s">
        <v>241</v>
      </c>
      <c r="E281" s="31" t="s">
        <v>253</v>
      </c>
      <c r="F281" s="31">
        <v>4710000</v>
      </c>
      <c r="G281" s="31"/>
      <c r="H281" s="95">
        <f>H282+H284+H286</f>
        <v>3219773</v>
      </c>
      <c r="I281" s="95">
        <v>4242672</v>
      </c>
      <c r="J281" s="95">
        <v>1634665</v>
      </c>
      <c r="K281" s="143">
        <v>1716400</v>
      </c>
      <c r="L281" s="143">
        <v>1802200</v>
      </c>
    </row>
    <row r="282" spans="2:12" ht="15" customHeight="1">
      <c r="B282" s="30" t="s">
        <v>94</v>
      </c>
      <c r="C282" s="31">
        <v>955</v>
      </c>
      <c r="D282" s="31" t="s">
        <v>241</v>
      </c>
      <c r="E282" s="31" t="s">
        <v>253</v>
      </c>
      <c r="F282" s="31">
        <v>4719900</v>
      </c>
      <c r="G282" s="31"/>
      <c r="H282" s="95">
        <f>H283</f>
        <v>1294573</v>
      </c>
      <c r="I282" s="95">
        <f>I281-I284-I286</f>
        <v>1359247</v>
      </c>
      <c r="J282" s="95">
        <v>1634665</v>
      </c>
      <c r="K282" s="143">
        <v>1716400</v>
      </c>
      <c r="L282" s="143">
        <v>1802200</v>
      </c>
    </row>
    <row r="283" spans="2:12" ht="15" customHeight="1">
      <c r="B283" s="30" t="s">
        <v>95</v>
      </c>
      <c r="C283" s="31">
        <v>955</v>
      </c>
      <c r="D283" s="31" t="s">
        <v>241</v>
      </c>
      <c r="E283" s="31" t="s">
        <v>253</v>
      </c>
      <c r="F283" s="31">
        <v>4719900</v>
      </c>
      <c r="G283" s="31" t="s">
        <v>258</v>
      </c>
      <c r="H283" s="95">
        <v>1294573</v>
      </c>
      <c r="I283" s="95">
        <f>I282</f>
        <v>1359247</v>
      </c>
      <c r="J283" s="95">
        <v>1634665</v>
      </c>
      <c r="K283" s="143">
        <f>J283*1.2</f>
        <v>1961598</v>
      </c>
      <c r="L283" s="143">
        <v>1802200</v>
      </c>
    </row>
    <row r="284" spans="2:12" ht="39" customHeight="1">
      <c r="B284" s="11" t="s">
        <v>422</v>
      </c>
      <c r="C284" s="57">
        <v>955</v>
      </c>
      <c r="D284" s="31" t="s">
        <v>241</v>
      </c>
      <c r="E284" s="31" t="s">
        <v>253</v>
      </c>
      <c r="F284" s="20">
        <v>4719910</v>
      </c>
      <c r="G284" s="20"/>
      <c r="H284" s="95">
        <f>H285</f>
        <v>1446900</v>
      </c>
      <c r="I284" s="95">
        <v>583425</v>
      </c>
      <c r="J284" s="95">
        <v>1000000</v>
      </c>
      <c r="K284" s="143">
        <v>1000000</v>
      </c>
      <c r="L284" s="143">
        <v>1100000</v>
      </c>
    </row>
    <row r="285" spans="2:12" ht="15" customHeight="1">
      <c r="B285" s="11" t="s">
        <v>95</v>
      </c>
      <c r="C285" s="57">
        <v>955</v>
      </c>
      <c r="D285" s="31" t="s">
        <v>241</v>
      </c>
      <c r="E285" s="31" t="s">
        <v>253</v>
      </c>
      <c r="F285" s="20">
        <v>4719910</v>
      </c>
      <c r="G285" s="20" t="s">
        <v>258</v>
      </c>
      <c r="H285" s="95">
        <v>1446900</v>
      </c>
      <c r="I285" s="95">
        <f>I284</f>
        <v>583425</v>
      </c>
      <c r="J285" s="95">
        <f>J284</f>
        <v>1000000</v>
      </c>
      <c r="K285" s="95">
        <f>K284</f>
        <v>1000000</v>
      </c>
      <c r="L285" s="95">
        <f>L284</f>
        <v>1100000</v>
      </c>
    </row>
    <row r="286" spans="2:12" ht="36" customHeight="1">
      <c r="B286" s="11" t="s">
        <v>423</v>
      </c>
      <c r="C286" s="57">
        <v>955</v>
      </c>
      <c r="D286" s="31" t="s">
        <v>241</v>
      </c>
      <c r="E286" s="31" t="s">
        <v>253</v>
      </c>
      <c r="F286" s="20">
        <v>4719920</v>
      </c>
      <c r="G286" s="20"/>
      <c r="H286" s="95">
        <f>H287</f>
        <v>478300</v>
      </c>
      <c r="I286" s="95">
        <v>2300000</v>
      </c>
      <c r="J286" s="95">
        <v>1450000</v>
      </c>
      <c r="K286" s="143">
        <v>1450000</v>
      </c>
      <c r="L286" s="143">
        <v>1400000</v>
      </c>
    </row>
    <row r="287" spans="2:12" ht="15" customHeight="1">
      <c r="B287" s="11" t="s">
        <v>95</v>
      </c>
      <c r="C287" s="57">
        <v>955</v>
      </c>
      <c r="D287" s="31" t="s">
        <v>241</v>
      </c>
      <c r="E287" s="31" t="s">
        <v>253</v>
      </c>
      <c r="F287" s="20">
        <v>4719920</v>
      </c>
      <c r="G287" s="20" t="s">
        <v>258</v>
      </c>
      <c r="H287" s="95">
        <v>478300</v>
      </c>
      <c r="I287" s="95">
        <f>I286</f>
        <v>2300000</v>
      </c>
      <c r="J287" s="95">
        <f>J286</f>
        <v>1450000</v>
      </c>
      <c r="K287" s="95">
        <f>K286</f>
        <v>1450000</v>
      </c>
      <c r="L287" s="95">
        <f>L286</f>
        <v>1400000</v>
      </c>
    </row>
    <row r="288" spans="2:12" ht="15" customHeight="1">
      <c r="B288" s="75" t="s">
        <v>163</v>
      </c>
      <c r="C288" s="31">
        <v>955</v>
      </c>
      <c r="D288" s="31" t="s">
        <v>241</v>
      </c>
      <c r="E288" s="31" t="s">
        <v>253</v>
      </c>
      <c r="F288" s="31">
        <v>4780000</v>
      </c>
      <c r="G288" s="31"/>
      <c r="H288" s="95">
        <f>H289</f>
        <v>6499701</v>
      </c>
      <c r="I288" s="95">
        <v>1543150</v>
      </c>
      <c r="J288" s="95">
        <f>I288*1.2</f>
        <v>1851780</v>
      </c>
      <c r="K288" s="143">
        <f>J288*1.2</f>
        <v>2222136</v>
      </c>
      <c r="L288" s="143">
        <f>K288*1.1</f>
        <v>2444349.6</v>
      </c>
    </row>
    <row r="289" spans="2:12" ht="15" customHeight="1">
      <c r="B289" s="74" t="s">
        <v>94</v>
      </c>
      <c r="C289" s="31">
        <v>955</v>
      </c>
      <c r="D289" s="31" t="s">
        <v>241</v>
      </c>
      <c r="E289" s="31" t="s">
        <v>253</v>
      </c>
      <c r="F289" s="31">
        <v>4789900</v>
      </c>
      <c r="G289" s="31"/>
      <c r="H289" s="95">
        <f>H290</f>
        <v>6499701</v>
      </c>
      <c r="I289" s="95">
        <f>I288-I291</f>
        <v>1443150</v>
      </c>
      <c r="J289" s="95">
        <f aca="true" t="shared" si="22" ref="J289:K292">I289*1.2</f>
        <v>1731780</v>
      </c>
      <c r="K289" s="143">
        <f>J289*1.2</f>
        <v>2078136</v>
      </c>
      <c r="L289" s="143">
        <f>K289*1.1</f>
        <v>2285949.6</v>
      </c>
    </row>
    <row r="290" spans="2:12" ht="15" customHeight="1">
      <c r="B290" s="30" t="s">
        <v>95</v>
      </c>
      <c r="C290" s="31">
        <v>955</v>
      </c>
      <c r="D290" s="31" t="s">
        <v>241</v>
      </c>
      <c r="E290" s="31" t="s">
        <v>253</v>
      </c>
      <c r="F290" s="31">
        <v>4789900</v>
      </c>
      <c r="G290" s="31" t="s">
        <v>258</v>
      </c>
      <c r="H290" s="95">
        <v>6499701</v>
      </c>
      <c r="I290" s="95">
        <f>I289</f>
        <v>1443150</v>
      </c>
      <c r="J290" s="95">
        <f t="shared" si="22"/>
        <v>1731780</v>
      </c>
      <c r="K290" s="143">
        <f>J290*1.2</f>
        <v>2078136</v>
      </c>
      <c r="L290" s="143">
        <f>K290*1.1</f>
        <v>2285949.6</v>
      </c>
    </row>
    <row r="291" spans="2:12" ht="38.25" customHeight="1">
      <c r="B291" s="11" t="s">
        <v>422</v>
      </c>
      <c r="C291" s="31">
        <v>955</v>
      </c>
      <c r="D291" s="31" t="s">
        <v>241</v>
      </c>
      <c r="E291" s="31" t="s">
        <v>253</v>
      </c>
      <c r="F291" s="31" t="s">
        <v>402</v>
      </c>
      <c r="G291" s="31"/>
      <c r="H291" s="95"/>
      <c r="I291" s="95">
        <v>100000</v>
      </c>
      <c r="J291" s="95">
        <f t="shared" si="22"/>
        <v>120000</v>
      </c>
      <c r="K291" s="143">
        <f t="shared" si="22"/>
        <v>144000</v>
      </c>
      <c r="L291" s="143">
        <f>K291*1.1</f>
        <v>158400</v>
      </c>
    </row>
    <row r="292" spans="2:12" ht="15" customHeight="1">
      <c r="B292" s="11" t="s">
        <v>95</v>
      </c>
      <c r="C292" s="31">
        <v>955</v>
      </c>
      <c r="D292" s="31" t="s">
        <v>241</v>
      </c>
      <c r="E292" s="31" t="s">
        <v>253</v>
      </c>
      <c r="F292" s="31" t="s">
        <v>402</v>
      </c>
      <c r="G292" s="31" t="s">
        <v>258</v>
      </c>
      <c r="H292" s="95"/>
      <c r="I292" s="95">
        <f>I291</f>
        <v>100000</v>
      </c>
      <c r="J292" s="95">
        <f t="shared" si="22"/>
        <v>120000</v>
      </c>
      <c r="K292" s="143">
        <f t="shared" si="22"/>
        <v>144000</v>
      </c>
      <c r="L292" s="143">
        <f>K292*1.1</f>
        <v>158400</v>
      </c>
    </row>
    <row r="293" spans="2:12" ht="15" customHeight="1">
      <c r="B293" s="10" t="s">
        <v>416</v>
      </c>
      <c r="C293" s="57">
        <v>955</v>
      </c>
      <c r="D293" s="31" t="s">
        <v>241</v>
      </c>
      <c r="E293" s="31" t="s">
        <v>253</v>
      </c>
      <c r="F293" s="20">
        <v>5100000</v>
      </c>
      <c r="G293" s="20"/>
      <c r="H293" s="126">
        <v>278688</v>
      </c>
      <c r="I293" s="95">
        <f>I294</f>
        <v>60000</v>
      </c>
      <c r="J293" s="95"/>
      <c r="K293" s="143"/>
      <c r="L293" s="143"/>
    </row>
    <row r="294" spans="2:12" ht="15" customHeight="1">
      <c r="B294" s="10" t="s">
        <v>11</v>
      </c>
      <c r="C294" s="57">
        <v>955</v>
      </c>
      <c r="D294" s="31" t="s">
        <v>241</v>
      </c>
      <c r="E294" s="31" t="s">
        <v>253</v>
      </c>
      <c r="F294" s="20">
        <v>5100300</v>
      </c>
      <c r="G294" s="20"/>
      <c r="H294" s="126">
        <f>H293</f>
        <v>278688</v>
      </c>
      <c r="I294" s="95">
        <f>I295</f>
        <v>60000</v>
      </c>
      <c r="J294" s="95"/>
      <c r="K294" s="143"/>
      <c r="L294" s="143"/>
    </row>
    <row r="295" spans="2:12" ht="15" customHeight="1">
      <c r="B295" s="11" t="s">
        <v>87</v>
      </c>
      <c r="C295" s="57">
        <v>955</v>
      </c>
      <c r="D295" s="31" t="s">
        <v>241</v>
      </c>
      <c r="E295" s="31" t="s">
        <v>253</v>
      </c>
      <c r="F295" s="20">
        <v>5100300</v>
      </c>
      <c r="G295" s="20" t="s">
        <v>258</v>
      </c>
      <c r="H295" s="126">
        <f>H294</f>
        <v>278688</v>
      </c>
      <c r="I295" s="95">
        <v>60000</v>
      </c>
      <c r="J295" s="95"/>
      <c r="K295" s="143"/>
      <c r="L295" s="143"/>
    </row>
    <row r="296" spans="2:12" ht="15" customHeight="1">
      <c r="B296" s="75" t="s">
        <v>164</v>
      </c>
      <c r="C296" s="31">
        <v>955</v>
      </c>
      <c r="D296" s="31" t="s">
        <v>241</v>
      </c>
      <c r="E296" s="31" t="s">
        <v>253</v>
      </c>
      <c r="F296" s="31">
        <v>5200000</v>
      </c>
      <c r="G296" s="31"/>
      <c r="H296" s="95">
        <f>H297</f>
        <v>1860792</v>
      </c>
      <c r="I296" s="95">
        <f>I297</f>
        <v>1536000</v>
      </c>
      <c r="J296" s="95">
        <f>I296*1.06</f>
        <v>1628160</v>
      </c>
      <c r="K296" s="143">
        <v>1791000</v>
      </c>
      <c r="L296" s="143">
        <f>K296*1.1</f>
        <v>1970100.0000000002</v>
      </c>
    </row>
    <row r="297" spans="2:12" ht="39.75" customHeight="1">
      <c r="B297" s="73" t="s">
        <v>165</v>
      </c>
      <c r="C297" s="31">
        <v>955</v>
      </c>
      <c r="D297" s="31" t="s">
        <v>241</v>
      </c>
      <c r="E297" s="31" t="s">
        <v>253</v>
      </c>
      <c r="F297" s="31">
        <v>5201800</v>
      </c>
      <c r="G297" s="31"/>
      <c r="H297" s="95">
        <f>H298</f>
        <v>1860792</v>
      </c>
      <c r="I297" s="95">
        <f>I298</f>
        <v>1536000</v>
      </c>
      <c r="J297" s="95">
        <f>I297*1.06</f>
        <v>1628160</v>
      </c>
      <c r="K297" s="143">
        <f>K296</f>
        <v>1791000</v>
      </c>
      <c r="L297" s="143">
        <f>L296</f>
        <v>1970100.0000000002</v>
      </c>
    </row>
    <row r="298" spans="2:12" ht="15" customHeight="1">
      <c r="B298" s="73" t="s">
        <v>95</v>
      </c>
      <c r="C298" s="31">
        <v>955</v>
      </c>
      <c r="D298" s="31" t="s">
        <v>241</v>
      </c>
      <c r="E298" s="31" t="s">
        <v>253</v>
      </c>
      <c r="F298" s="31">
        <v>5201800</v>
      </c>
      <c r="G298" s="31" t="s">
        <v>258</v>
      </c>
      <c r="H298" s="95">
        <v>1860792</v>
      </c>
      <c r="I298" s="95">
        <v>1536000</v>
      </c>
      <c r="J298" s="95">
        <f>I298*1.06</f>
        <v>1628160</v>
      </c>
      <c r="K298" s="143">
        <f>K297</f>
        <v>1791000</v>
      </c>
      <c r="L298" s="143">
        <f>L297</f>
        <v>1970100.0000000002</v>
      </c>
    </row>
    <row r="299" spans="2:12" ht="15" customHeight="1">
      <c r="B299" s="33" t="s">
        <v>166</v>
      </c>
      <c r="C299" s="34">
        <v>955</v>
      </c>
      <c r="D299" s="34" t="s">
        <v>241</v>
      </c>
      <c r="E299" s="34" t="s">
        <v>237</v>
      </c>
      <c r="F299" s="34"/>
      <c r="G299" s="34"/>
      <c r="H299" s="100">
        <v>2714149</v>
      </c>
      <c r="I299" s="100">
        <f>I300</f>
        <v>808453</v>
      </c>
      <c r="J299" s="100">
        <f>I299*1.1</f>
        <v>889298.3</v>
      </c>
      <c r="K299" s="144">
        <f>J299*1.2</f>
        <v>1067157.96</v>
      </c>
      <c r="L299" s="144">
        <f>K299*1.1</f>
        <v>1173873.756</v>
      </c>
    </row>
    <row r="300" spans="2:12" ht="15" customHeight="1">
      <c r="B300" s="35" t="s">
        <v>160</v>
      </c>
      <c r="C300" s="31">
        <v>955</v>
      </c>
      <c r="D300" s="31" t="s">
        <v>241</v>
      </c>
      <c r="E300" s="31" t="s">
        <v>237</v>
      </c>
      <c r="F300" s="31">
        <v>4700000</v>
      </c>
      <c r="G300" s="31"/>
      <c r="H300" s="95">
        <f>H299</f>
        <v>2714149</v>
      </c>
      <c r="I300" s="95">
        <f>I302</f>
        <v>808453</v>
      </c>
      <c r="J300" s="95">
        <f>I300*1.1</f>
        <v>889298.3</v>
      </c>
      <c r="K300" s="143">
        <f>J300*1.2</f>
        <v>1067157.96</v>
      </c>
      <c r="L300" s="143">
        <f>K300*1.1</f>
        <v>1173873.756</v>
      </c>
    </row>
    <row r="301" spans="2:12" ht="15" customHeight="1">
      <c r="B301" s="73" t="s">
        <v>94</v>
      </c>
      <c r="C301" s="31">
        <v>955</v>
      </c>
      <c r="D301" s="31" t="s">
        <v>241</v>
      </c>
      <c r="E301" s="31" t="s">
        <v>237</v>
      </c>
      <c r="F301" s="31">
        <v>4709900</v>
      </c>
      <c r="G301" s="31"/>
      <c r="H301" s="95">
        <f>H300</f>
        <v>2714149</v>
      </c>
      <c r="I301" s="95">
        <f>I302</f>
        <v>808453</v>
      </c>
      <c r="J301" s="95">
        <f>I301*1.1</f>
        <v>889298.3</v>
      </c>
      <c r="K301" s="143">
        <f>J301*1.2</f>
        <v>1067157.96</v>
      </c>
      <c r="L301" s="143">
        <f>K301*1.1</f>
        <v>1173873.756</v>
      </c>
    </row>
    <row r="302" spans="2:12" ht="16.5" customHeight="1">
      <c r="B302" s="73" t="s">
        <v>95</v>
      </c>
      <c r="C302" s="31">
        <v>955</v>
      </c>
      <c r="D302" s="31" t="s">
        <v>241</v>
      </c>
      <c r="E302" s="31" t="s">
        <v>237</v>
      </c>
      <c r="F302" s="31">
        <v>4709900</v>
      </c>
      <c r="G302" s="31" t="s">
        <v>258</v>
      </c>
      <c r="H302" s="95">
        <f>H301</f>
        <v>2714149</v>
      </c>
      <c r="I302" s="95">
        <v>808453</v>
      </c>
      <c r="J302" s="95">
        <f>I302*1.1</f>
        <v>889298.3</v>
      </c>
      <c r="K302" s="143">
        <f>J302*1.2</f>
        <v>1067157.96</v>
      </c>
      <c r="L302" s="143">
        <f>K302*1.1</f>
        <v>1173873.756</v>
      </c>
    </row>
    <row r="303" spans="2:12" ht="15" customHeight="1">
      <c r="B303" s="33" t="s">
        <v>167</v>
      </c>
      <c r="C303" s="34">
        <v>955</v>
      </c>
      <c r="D303" s="34" t="s">
        <v>241</v>
      </c>
      <c r="E303" s="34" t="s">
        <v>238</v>
      </c>
      <c r="F303" s="34"/>
      <c r="G303" s="34"/>
      <c r="H303" s="100">
        <f>H304+H307</f>
        <v>9003462</v>
      </c>
      <c r="I303" s="100">
        <f>I304+I307</f>
        <v>9164955</v>
      </c>
      <c r="J303" s="100">
        <f>J304+J308</f>
        <v>10006610.5</v>
      </c>
      <c r="K303" s="100">
        <f>K304+K308</f>
        <v>11809492.600000001</v>
      </c>
      <c r="L303" s="100">
        <f>L304+L308</f>
        <v>12990241.860000003</v>
      </c>
    </row>
    <row r="304" spans="2:12" ht="15.75" customHeight="1">
      <c r="B304" s="35" t="s">
        <v>160</v>
      </c>
      <c r="C304" s="31">
        <v>955</v>
      </c>
      <c r="D304" s="31" t="s">
        <v>241</v>
      </c>
      <c r="E304" s="31" t="s">
        <v>238</v>
      </c>
      <c r="F304" s="31">
        <v>4700000</v>
      </c>
      <c r="G304" s="31"/>
      <c r="H304" s="95">
        <v>7900104</v>
      </c>
      <c r="I304" s="95">
        <f aca="true" t="shared" si="23" ref="I304:L305">I305</f>
        <v>7293555</v>
      </c>
      <c r="J304" s="95">
        <f t="shared" si="23"/>
        <v>8022910.500000001</v>
      </c>
      <c r="K304" s="95">
        <f t="shared" si="23"/>
        <v>9627492.600000001</v>
      </c>
      <c r="L304" s="95">
        <f t="shared" si="23"/>
        <v>10590241.860000003</v>
      </c>
    </row>
    <row r="305" spans="2:12" ht="15" customHeight="1">
      <c r="B305" s="73" t="s">
        <v>94</v>
      </c>
      <c r="C305" s="31">
        <v>955</v>
      </c>
      <c r="D305" s="31" t="s">
        <v>241</v>
      </c>
      <c r="E305" s="31" t="s">
        <v>238</v>
      </c>
      <c r="F305" s="31">
        <v>4709900</v>
      </c>
      <c r="G305" s="31"/>
      <c r="H305" s="95">
        <f>H304</f>
        <v>7900104</v>
      </c>
      <c r="I305" s="95">
        <f t="shared" si="23"/>
        <v>7293555</v>
      </c>
      <c r="J305" s="95">
        <f t="shared" si="23"/>
        <v>8022910.500000001</v>
      </c>
      <c r="K305" s="95">
        <f t="shared" si="23"/>
        <v>9627492.600000001</v>
      </c>
      <c r="L305" s="95">
        <f t="shared" si="23"/>
        <v>10590241.860000003</v>
      </c>
    </row>
    <row r="306" spans="2:12" ht="15" customHeight="1">
      <c r="B306" s="73" t="s">
        <v>95</v>
      </c>
      <c r="C306" s="31">
        <v>955</v>
      </c>
      <c r="D306" s="31" t="s">
        <v>241</v>
      </c>
      <c r="E306" s="31" t="s">
        <v>238</v>
      </c>
      <c r="F306" s="31">
        <v>4709900</v>
      </c>
      <c r="G306" s="31" t="s">
        <v>258</v>
      </c>
      <c r="H306" s="95">
        <f>H305</f>
        <v>7900104</v>
      </c>
      <c r="I306" s="95">
        <v>7293555</v>
      </c>
      <c r="J306" s="95">
        <f>I306*1.1</f>
        <v>8022910.500000001</v>
      </c>
      <c r="K306" s="143">
        <f>J306*1.2</f>
        <v>9627492.600000001</v>
      </c>
      <c r="L306" s="143">
        <f>K306*1.1</f>
        <v>10590241.860000003</v>
      </c>
    </row>
    <row r="307" spans="2:12" ht="15" customHeight="1">
      <c r="B307" s="75" t="s">
        <v>164</v>
      </c>
      <c r="C307" s="31">
        <v>955</v>
      </c>
      <c r="D307" s="31" t="s">
        <v>241</v>
      </c>
      <c r="E307" s="31" t="s">
        <v>238</v>
      </c>
      <c r="F307" s="31">
        <v>5200000</v>
      </c>
      <c r="G307" s="31"/>
      <c r="H307" s="95">
        <v>1103358</v>
      </c>
      <c r="I307" s="95">
        <f>I309</f>
        <v>1871400</v>
      </c>
      <c r="J307" s="95">
        <f>J308</f>
        <v>1983700</v>
      </c>
      <c r="K307" s="143">
        <f>K308</f>
        <v>2182000</v>
      </c>
      <c r="L307" s="143">
        <f>L308</f>
        <v>2400000</v>
      </c>
    </row>
    <row r="308" spans="2:12" ht="15" customHeight="1">
      <c r="B308" s="73" t="s">
        <v>165</v>
      </c>
      <c r="C308" s="31">
        <v>955</v>
      </c>
      <c r="D308" s="31" t="s">
        <v>241</v>
      </c>
      <c r="E308" s="31" t="s">
        <v>238</v>
      </c>
      <c r="F308" s="31">
        <v>5201800</v>
      </c>
      <c r="G308" s="31"/>
      <c r="H308" s="95">
        <f>H307</f>
        <v>1103358</v>
      </c>
      <c r="I308" s="95">
        <f>I309</f>
        <v>1871400</v>
      </c>
      <c r="J308" s="95">
        <v>1983700</v>
      </c>
      <c r="K308" s="143">
        <v>2182000</v>
      </c>
      <c r="L308" s="143">
        <v>2400000</v>
      </c>
    </row>
    <row r="309" spans="2:12" ht="15" customHeight="1">
      <c r="B309" s="73" t="s">
        <v>95</v>
      </c>
      <c r="C309" s="31">
        <v>955</v>
      </c>
      <c r="D309" s="31" t="s">
        <v>241</v>
      </c>
      <c r="E309" s="31" t="s">
        <v>238</v>
      </c>
      <c r="F309" s="31">
        <v>5201800</v>
      </c>
      <c r="G309" s="31" t="s">
        <v>258</v>
      </c>
      <c r="H309" s="95">
        <f>H308</f>
        <v>1103358</v>
      </c>
      <c r="I309" s="95">
        <v>1871400</v>
      </c>
      <c r="J309" s="95">
        <f>J308</f>
        <v>1983700</v>
      </c>
      <c r="K309" s="143">
        <f>K308</f>
        <v>2182000</v>
      </c>
      <c r="L309" s="143">
        <v>2400000</v>
      </c>
    </row>
    <row r="310" spans="2:12" ht="15" customHeight="1">
      <c r="B310" s="33" t="s">
        <v>154</v>
      </c>
      <c r="C310" s="34">
        <v>955</v>
      </c>
      <c r="D310" s="34" t="s">
        <v>241</v>
      </c>
      <c r="E310" s="34">
        <v>10</v>
      </c>
      <c r="F310" s="34"/>
      <c r="G310" s="34"/>
      <c r="H310" s="100">
        <f>H311</f>
        <v>282364</v>
      </c>
      <c r="I310" s="100">
        <f>I311</f>
        <v>250000</v>
      </c>
      <c r="J310" s="100">
        <f>J311</f>
        <v>330000</v>
      </c>
      <c r="K310" s="100">
        <f>K311</f>
        <v>330000</v>
      </c>
      <c r="L310" s="100">
        <f>L311</f>
        <v>330000</v>
      </c>
    </row>
    <row r="311" spans="2:12" ht="15" customHeight="1">
      <c r="B311" s="36" t="s">
        <v>100</v>
      </c>
      <c r="C311" s="31">
        <v>955</v>
      </c>
      <c r="D311" s="31" t="s">
        <v>241</v>
      </c>
      <c r="E311" s="31">
        <v>10</v>
      </c>
      <c r="F311" s="31">
        <v>7950000</v>
      </c>
      <c r="G311" s="31"/>
      <c r="H311" s="95">
        <f>H312</f>
        <v>282364</v>
      </c>
      <c r="I311" s="95">
        <f>I312+I314+I316+I318</f>
        <v>250000</v>
      </c>
      <c r="J311" s="95">
        <v>330000</v>
      </c>
      <c r="K311" s="95">
        <v>330000</v>
      </c>
      <c r="L311" s="95">
        <v>330000</v>
      </c>
    </row>
    <row r="312" spans="2:12" ht="48" customHeight="1">
      <c r="B312" s="37" t="s">
        <v>189</v>
      </c>
      <c r="C312" s="31" t="s">
        <v>348</v>
      </c>
      <c r="D312" s="31" t="s">
        <v>241</v>
      </c>
      <c r="E312" s="31" t="s">
        <v>345</v>
      </c>
      <c r="F312" s="31" t="s">
        <v>28</v>
      </c>
      <c r="G312" s="31"/>
      <c r="H312" s="95">
        <f>H314+H316+H320+H322+H324+H318</f>
        <v>282364</v>
      </c>
      <c r="I312" s="95">
        <v>25000</v>
      </c>
      <c r="J312" s="95">
        <v>25000</v>
      </c>
      <c r="K312" s="95">
        <v>25000</v>
      </c>
      <c r="L312" s="95">
        <v>25000</v>
      </c>
    </row>
    <row r="313" spans="2:12" ht="33" customHeight="1">
      <c r="B313" s="37" t="s">
        <v>87</v>
      </c>
      <c r="C313" s="31">
        <v>955</v>
      </c>
      <c r="D313" s="31" t="s">
        <v>241</v>
      </c>
      <c r="E313" s="31">
        <v>10</v>
      </c>
      <c r="F313" s="31">
        <v>7950700</v>
      </c>
      <c r="G313" s="31">
        <v>500</v>
      </c>
      <c r="H313" s="95">
        <f>H312</f>
        <v>282364</v>
      </c>
      <c r="I313" s="95">
        <v>25000</v>
      </c>
      <c r="J313" s="95">
        <v>25000</v>
      </c>
      <c r="K313" s="95">
        <v>25000</v>
      </c>
      <c r="L313" s="95">
        <v>25000</v>
      </c>
    </row>
    <row r="314" spans="2:12" ht="15" customHeight="1">
      <c r="B314" s="37" t="s">
        <v>22</v>
      </c>
      <c r="C314" s="31" t="s">
        <v>348</v>
      </c>
      <c r="D314" s="31" t="s">
        <v>241</v>
      </c>
      <c r="E314" s="31" t="s">
        <v>345</v>
      </c>
      <c r="F314" s="31" t="s">
        <v>21</v>
      </c>
      <c r="G314" s="31"/>
      <c r="H314" s="95">
        <v>100000</v>
      </c>
      <c r="I314" s="95">
        <v>100000</v>
      </c>
      <c r="J314" s="95">
        <v>100000</v>
      </c>
      <c r="K314" s="143">
        <v>110000</v>
      </c>
      <c r="L314" s="143">
        <v>110000</v>
      </c>
    </row>
    <row r="315" spans="2:12" ht="32.25" customHeight="1">
      <c r="B315" s="37" t="s">
        <v>87</v>
      </c>
      <c r="C315" s="31" t="s">
        <v>348</v>
      </c>
      <c r="D315" s="31" t="s">
        <v>241</v>
      </c>
      <c r="E315" s="31" t="s">
        <v>345</v>
      </c>
      <c r="F315" s="31" t="s">
        <v>21</v>
      </c>
      <c r="G315" s="31" t="s">
        <v>319</v>
      </c>
      <c r="H315" s="95">
        <v>100000</v>
      </c>
      <c r="I315" s="95">
        <v>100000</v>
      </c>
      <c r="J315" s="95">
        <v>100000</v>
      </c>
      <c r="K315" s="143">
        <v>110000</v>
      </c>
      <c r="L315" s="143">
        <v>110000</v>
      </c>
    </row>
    <row r="316" spans="2:12" ht="18" customHeight="1">
      <c r="B316" s="37" t="s">
        <v>168</v>
      </c>
      <c r="C316" s="31" t="s">
        <v>348</v>
      </c>
      <c r="D316" s="31" t="s">
        <v>241</v>
      </c>
      <c r="E316" s="31" t="s">
        <v>345</v>
      </c>
      <c r="F316" s="31" t="s">
        <v>23</v>
      </c>
      <c r="G316" s="31"/>
      <c r="H316" s="95">
        <v>104534</v>
      </c>
      <c r="I316" s="95">
        <v>100000</v>
      </c>
      <c r="J316" s="95">
        <v>150000</v>
      </c>
      <c r="K316" s="143">
        <v>211000</v>
      </c>
      <c r="L316" s="143">
        <v>261000</v>
      </c>
    </row>
    <row r="317" spans="2:12" ht="32.25" customHeight="1">
      <c r="B317" s="37" t="s">
        <v>87</v>
      </c>
      <c r="C317" s="31" t="s">
        <v>348</v>
      </c>
      <c r="D317" s="31" t="s">
        <v>241</v>
      </c>
      <c r="E317" s="31" t="s">
        <v>345</v>
      </c>
      <c r="F317" s="31" t="s">
        <v>23</v>
      </c>
      <c r="G317" s="31" t="s">
        <v>319</v>
      </c>
      <c r="H317" s="95">
        <v>104534</v>
      </c>
      <c r="I317" s="95">
        <v>100000</v>
      </c>
      <c r="J317" s="95">
        <v>150000</v>
      </c>
      <c r="K317" s="143">
        <v>211000</v>
      </c>
      <c r="L317" s="143">
        <v>261000</v>
      </c>
    </row>
    <row r="318" spans="2:12" ht="14.25" customHeight="1">
      <c r="B318" s="37" t="s">
        <v>169</v>
      </c>
      <c r="C318" s="31" t="s">
        <v>348</v>
      </c>
      <c r="D318" s="31" t="s">
        <v>241</v>
      </c>
      <c r="E318" s="31" t="s">
        <v>345</v>
      </c>
      <c r="F318" s="31" t="s">
        <v>24</v>
      </c>
      <c r="G318" s="31"/>
      <c r="H318" s="95">
        <v>50000</v>
      </c>
      <c r="I318" s="95">
        <v>25000</v>
      </c>
      <c r="J318" s="95">
        <v>50000</v>
      </c>
      <c r="K318" s="143">
        <v>90700</v>
      </c>
      <c r="L318" s="143">
        <v>90500</v>
      </c>
    </row>
    <row r="319" spans="2:12" ht="30" customHeight="1">
      <c r="B319" s="37" t="s">
        <v>87</v>
      </c>
      <c r="C319" s="31" t="s">
        <v>348</v>
      </c>
      <c r="D319" s="31" t="s">
        <v>241</v>
      </c>
      <c r="E319" s="31" t="s">
        <v>345</v>
      </c>
      <c r="F319" s="31" t="s">
        <v>24</v>
      </c>
      <c r="G319" s="31" t="s">
        <v>319</v>
      </c>
      <c r="H319" s="95">
        <v>50000</v>
      </c>
      <c r="I319" s="95">
        <v>25000</v>
      </c>
      <c r="J319" s="95">
        <v>50000</v>
      </c>
      <c r="K319" s="143">
        <v>90700</v>
      </c>
      <c r="L319" s="143">
        <v>90500</v>
      </c>
    </row>
    <row r="320" spans="2:12" ht="18" customHeight="1">
      <c r="B320" s="37" t="s">
        <v>170</v>
      </c>
      <c r="C320" s="31" t="s">
        <v>348</v>
      </c>
      <c r="D320" s="31" t="s">
        <v>241</v>
      </c>
      <c r="E320" s="31" t="s">
        <v>345</v>
      </c>
      <c r="F320" s="31" t="s">
        <v>25</v>
      </c>
      <c r="G320" s="31"/>
      <c r="H320" s="95">
        <v>17830</v>
      </c>
      <c r="I320" s="95"/>
      <c r="J320" s="95">
        <v>20000</v>
      </c>
      <c r="K320" s="143">
        <v>12000</v>
      </c>
      <c r="L320" s="143">
        <v>12000</v>
      </c>
    </row>
    <row r="321" spans="2:12" ht="30" customHeight="1">
      <c r="B321" s="37" t="s">
        <v>87</v>
      </c>
      <c r="C321" s="31" t="s">
        <v>348</v>
      </c>
      <c r="D321" s="31" t="s">
        <v>241</v>
      </c>
      <c r="E321" s="31" t="s">
        <v>345</v>
      </c>
      <c r="F321" s="31" t="s">
        <v>25</v>
      </c>
      <c r="G321" s="31" t="s">
        <v>319</v>
      </c>
      <c r="H321" s="95">
        <v>17830</v>
      </c>
      <c r="I321" s="95"/>
      <c r="J321" s="95">
        <v>20000</v>
      </c>
      <c r="K321" s="143">
        <v>12000</v>
      </c>
      <c r="L321" s="143">
        <v>12000</v>
      </c>
    </row>
    <row r="322" spans="2:12" ht="30" customHeight="1">
      <c r="B322" s="37" t="s">
        <v>171</v>
      </c>
      <c r="C322" s="31" t="s">
        <v>348</v>
      </c>
      <c r="D322" s="31" t="s">
        <v>241</v>
      </c>
      <c r="E322" s="31" t="s">
        <v>345</v>
      </c>
      <c r="F322" s="31" t="s">
        <v>26</v>
      </c>
      <c r="G322" s="31"/>
      <c r="H322" s="95">
        <v>5000</v>
      </c>
      <c r="I322" s="95"/>
      <c r="J322" s="95">
        <v>5000</v>
      </c>
      <c r="K322" s="143">
        <v>5000</v>
      </c>
      <c r="L322" s="143">
        <v>5000</v>
      </c>
    </row>
    <row r="323" spans="2:12" ht="30" customHeight="1">
      <c r="B323" s="37" t="s">
        <v>87</v>
      </c>
      <c r="C323" s="31" t="s">
        <v>348</v>
      </c>
      <c r="D323" s="31" t="s">
        <v>241</v>
      </c>
      <c r="E323" s="31" t="s">
        <v>345</v>
      </c>
      <c r="F323" s="31" t="s">
        <v>26</v>
      </c>
      <c r="G323" s="31" t="s">
        <v>319</v>
      </c>
      <c r="H323" s="95">
        <v>5000</v>
      </c>
      <c r="I323" s="95"/>
      <c r="J323" s="95">
        <v>5000</v>
      </c>
      <c r="K323" s="143">
        <v>5000</v>
      </c>
      <c r="L323" s="143">
        <v>5000</v>
      </c>
    </row>
    <row r="324" spans="2:12" ht="14.25" customHeight="1">
      <c r="B324" s="37" t="s">
        <v>172</v>
      </c>
      <c r="C324" s="31" t="s">
        <v>348</v>
      </c>
      <c r="D324" s="31" t="s">
        <v>241</v>
      </c>
      <c r="E324" s="31" t="s">
        <v>345</v>
      </c>
      <c r="F324" s="31" t="s">
        <v>27</v>
      </c>
      <c r="G324" s="31"/>
      <c r="H324" s="95">
        <v>5000</v>
      </c>
      <c r="I324" s="95"/>
      <c r="J324" s="95">
        <v>5000</v>
      </c>
      <c r="K324" s="143">
        <v>10000</v>
      </c>
      <c r="L324" s="143">
        <v>10000</v>
      </c>
    </row>
    <row r="325" spans="2:12" ht="30" customHeight="1">
      <c r="B325" s="37" t="s">
        <v>87</v>
      </c>
      <c r="C325" s="31" t="s">
        <v>348</v>
      </c>
      <c r="D325" s="31" t="s">
        <v>241</v>
      </c>
      <c r="E325" s="31" t="s">
        <v>345</v>
      </c>
      <c r="F325" s="31" t="s">
        <v>27</v>
      </c>
      <c r="G325" s="31" t="s">
        <v>319</v>
      </c>
      <c r="H325" s="95">
        <v>5000</v>
      </c>
      <c r="I325" s="95"/>
      <c r="J325" s="95">
        <v>5000</v>
      </c>
      <c r="K325" s="143">
        <v>10000</v>
      </c>
      <c r="L325" s="143">
        <v>10000</v>
      </c>
    </row>
    <row r="326" spans="2:12" ht="15" customHeight="1">
      <c r="B326" s="11"/>
      <c r="C326" s="20"/>
      <c r="D326" s="20"/>
      <c r="E326" s="20"/>
      <c r="F326" s="20"/>
      <c r="G326" s="20"/>
      <c r="H326" s="95"/>
      <c r="I326" s="95"/>
      <c r="J326" s="95"/>
      <c r="K326" s="143"/>
      <c r="L326" s="142"/>
    </row>
    <row r="327" spans="2:12" ht="30" customHeight="1">
      <c r="B327" s="105" t="s">
        <v>173</v>
      </c>
      <c r="C327" s="115">
        <v>974</v>
      </c>
      <c r="D327" s="115"/>
      <c r="E327" s="115"/>
      <c r="F327" s="115"/>
      <c r="G327" s="115"/>
      <c r="H327" s="97">
        <f>H329+H400+H406</f>
        <v>243283362</v>
      </c>
      <c r="I327" s="97">
        <f>I329+I400+I406</f>
        <v>230985340</v>
      </c>
      <c r="J327" s="97">
        <f>J329+J400+J406</f>
        <v>244600469.42679998</v>
      </c>
      <c r="K327" s="97">
        <f>K329+K400+K406</f>
        <v>275788475.174016</v>
      </c>
      <c r="L327" s="97">
        <f>L329+L400+L406</f>
        <v>302821888.6914176</v>
      </c>
    </row>
    <row r="328" spans="2:12" ht="14.25" customHeight="1">
      <c r="B328" s="5"/>
      <c r="C328" s="58"/>
      <c r="D328" s="58"/>
      <c r="E328" s="58"/>
      <c r="F328" s="58"/>
      <c r="G328" s="58"/>
      <c r="H328" s="100"/>
      <c r="I328" s="100"/>
      <c r="J328" s="100"/>
      <c r="K328" s="144"/>
      <c r="L328" s="142"/>
    </row>
    <row r="329" spans="2:12" ht="15" customHeight="1">
      <c r="B329" s="6" t="s">
        <v>144</v>
      </c>
      <c r="C329" s="19">
        <v>974</v>
      </c>
      <c r="D329" s="19" t="s">
        <v>242</v>
      </c>
      <c r="E329" s="19"/>
      <c r="F329" s="19"/>
      <c r="G329" s="19"/>
      <c r="H329" s="100">
        <f>H330+H343+H368+H380</f>
        <v>241499905</v>
      </c>
      <c r="I329" s="100">
        <f>I330+I343+I368+I380</f>
        <v>228417940</v>
      </c>
      <c r="J329" s="100">
        <f>J330+J343+J368+J380</f>
        <v>242067869.42679998</v>
      </c>
      <c r="K329" s="100">
        <f>K330+K343+K368+K380</f>
        <v>273129575.174016</v>
      </c>
      <c r="L329" s="100">
        <f>L330+L343+L368+L380</f>
        <v>300108988.6914176</v>
      </c>
    </row>
    <row r="330" spans="2:12" ht="15" customHeight="1">
      <c r="B330" s="15" t="s">
        <v>145</v>
      </c>
      <c r="C330" s="19">
        <v>974</v>
      </c>
      <c r="D330" s="19" t="s">
        <v>242</v>
      </c>
      <c r="E330" s="19" t="s">
        <v>236</v>
      </c>
      <c r="F330" s="19"/>
      <c r="G330" s="19"/>
      <c r="H330" s="100">
        <f>H331</f>
        <v>39441380</v>
      </c>
      <c r="I330" s="100">
        <f>I331+I342</f>
        <v>37777450</v>
      </c>
      <c r="J330" s="100">
        <f>J331+J342</f>
        <v>41538981</v>
      </c>
      <c r="K330" s="100">
        <f>K331+K342</f>
        <v>49814217.199999996</v>
      </c>
      <c r="L330" s="100">
        <f>L331+L342</f>
        <v>54779358.92</v>
      </c>
    </row>
    <row r="331" spans="2:12" ht="15" customHeight="1">
      <c r="B331" s="71" t="s">
        <v>174</v>
      </c>
      <c r="C331" s="20">
        <v>974</v>
      </c>
      <c r="D331" s="20" t="s">
        <v>242</v>
      </c>
      <c r="E331" s="20" t="s">
        <v>236</v>
      </c>
      <c r="F331" s="20">
        <v>4200000</v>
      </c>
      <c r="G331" s="20"/>
      <c r="H331" s="95">
        <f>H332+H334+H336+H338+H340</f>
        <v>39441380</v>
      </c>
      <c r="I331" s="95">
        <f>I332+I334</f>
        <v>37777450</v>
      </c>
      <c r="J331" s="95">
        <f>J332+J334</f>
        <v>41538981</v>
      </c>
      <c r="K331" s="143">
        <f>K333+K335</f>
        <v>49814217.199999996</v>
      </c>
      <c r="L331" s="143">
        <f>L333+L335</f>
        <v>54779358.92</v>
      </c>
    </row>
    <row r="332" spans="2:12" ht="30" customHeight="1">
      <c r="B332" s="16" t="s">
        <v>94</v>
      </c>
      <c r="C332" s="20">
        <v>974</v>
      </c>
      <c r="D332" s="20" t="s">
        <v>242</v>
      </c>
      <c r="E332" s="20" t="s">
        <v>236</v>
      </c>
      <c r="F332" s="20">
        <v>4209900</v>
      </c>
      <c r="G332" s="20"/>
      <c r="H332" s="95">
        <v>37596649</v>
      </c>
      <c r="I332" s="95">
        <f>I333</f>
        <v>37614710</v>
      </c>
      <c r="J332" s="95">
        <f>J333</f>
        <v>41376181</v>
      </c>
      <c r="K332" s="95">
        <f>K333</f>
        <v>49651417.199999996</v>
      </c>
      <c r="L332" s="95">
        <f>L333</f>
        <v>54616558.92</v>
      </c>
    </row>
    <row r="333" spans="2:12" ht="15" customHeight="1">
      <c r="B333" s="16" t="s">
        <v>95</v>
      </c>
      <c r="C333" s="20">
        <v>974</v>
      </c>
      <c r="D333" s="20" t="s">
        <v>242</v>
      </c>
      <c r="E333" s="20" t="s">
        <v>236</v>
      </c>
      <c r="F333" s="20">
        <v>4209900</v>
      </c>
      <c r="G333" s="20" t="s">
        <v>258</v>
      </c>
      <c r="H333" s="95">
        <f>H332</f>
        <v>37596649</v>
      </c>
      <c r="I333" s="95">
        <v>37614710</v>
      </c>
      <c r="J333" s="95">
        <f>I333*1.1</f>
        <v>41376181</v>
      </c>
      <c r="K333" s="143">
        <f>J333*1.2</f>
        <v>49651417.199999996</v>
      </c>
      <c r="L333" s="143">
        <f>K333*1.1</f>
        <v>54616558.92</v>
      </c>
    </row>
    <row r="334" spans="2:12" ht="51.75" customHeight="1">
      <c r="B334" s="16" t="s">
        <v>175</v>
      </c>
      <c r="C334" s="20">
        <v>974</v>
      </c>
      <c r="D334" s="20" t="s">
        <v>242</v>
      </c>
      <c r="E334" s="20" t="s">
        <v>236</v>
      </c>
      <c r="F334" s="20">
        <v>4209901</v>
      </c>
      <c r="G334" s="20"/>
      <c r="H334" s="95">
        <v>139600</v>
      </c>
      <c r="I334" s="95">
        <v>162740</v>
      </c>
      <c r="J334" s="95">
        <v>162800</v>
      </c>
      <c r="K334" s="143">
        <v>162800</v>
      </c>
      <c r="L334" s="143">
        <v>162800</v>
      </c>
    </row>
    <row r="335" spans="2:12" ht="15" customHeight="1">
      <c r="B335" s="11" t="s">
        <v>95</v>
      </c>
      <c r="C335" s="20">
        <v>974</v>
      </c>
      <c r="D335" s="20" t="s">
        <v>242</v>
      </c>
      <c r="E335" s="20" t="s">
        <v>236</v>
      </c>
      <c r="F335" s="20">
        <v>4209901</v>
      </c>
      <c r="G335" s="20" t="s">
        <v>258</v>
      </c>
      <c r="H335" s="95">
        <f>H334</f>
        <v>139600</v>
      </c>
      <c r="I335" s="95">
        <f>I334</f>
        <v>162740</v>
      </c>
      <c r="J335" s="95">
        <f>J334</f>
        <v>162800</v>
      </c>
      <c r="K335" s="95">
        <f>K334</f>
        <v>162800</v>
      </c>
      <c r="L335" s="95">
        <f>L334</f>
        <v>162800</v>
      </c>
    </row>
    <row r="336" spans="2:12" ht="15" customHeight="1">
      <c r="B336" s="11" t="s">
        <v>422</v>
      </c>
      <c r="C336" s="57">
        <v>974</v>
      </c>
      <c r="D336" s="20" t="s">
        <v>242</v>
      </c>
      <c r="E336" s="20" t="s">
        <v>236</v>
      </c>
      <c r="F336" s="20">
        <v>4209910</v>
      </c>
      <c r="G336" s="20"/>
      <c r="H336" s="135">
        <v>1087000</v>
      </c>
      <c r="I336" s="95"/>
      <c r="J336" s="95"/>
      <c r="K336" s="143"/>
      <c r="L336" s="143"/>
    </row>
    <row r="337" spans="2:12" ht="15" customHeight="1">
      <c r="B337" s="11" t="s">
        <v>95</v>
      </c>
      <c r="C337" s="57">
        <v>974</v>
      </c>
      <c r="D337" s="20" t="s">
        <v>242</v>
      </c>
      <c r="E337" s="20" t="s">
        <v>236</v>
      </c>
      <c r="F337" s="20">
        <v>4209910</v>
      </c>
      <c r="G337" s="20" t="s">
        <v>258</v>
      </c>
      <c r="H337" s="135">
        <f>H336</f>
        <v>1087000</v>
      </c>
      <c r="I337" s="95"/>
      <c r="J337" s="95"/>
      <c r="K337" s="143"/>
      <c r="L337" s="143"/>
    </row>
    <row r="338" spans="2:12" ht="15" customHeight="1">
      <c r="B338" s="11" t="s">
        <v>423</v>
      </c>
      <c r="C338" s="57">
        <v>974</v>
      </c>
      <c r="D338" s="20" t="s">
        <v>242</v>
      </c>
      <c r="E338" s="20" t="s">
        <v>236</v>
      </c>
      <c r="F338" s="20">
        <v>4209920</v>
      </c>
      <c r="G338" s="20"/>
      <c r="H338" s="135">
        <v>323050</v>
      </c>
      <c r="I338" s="95"/>
      <c r="J338" s="95"/>
      <c r="K338" s="143"/>
      <c r="L338" s="143"/>
    </row>
    <row r="339" spans="2:12" ht="15" customHeight="1">
      <c r="B339" s="11" t="s">
        <v>95</v>
      </c>
      <c r="C339" s="57">
        <v>974</v>
      </c>
      <c r="D339" s="20" t="s">
        <v>242</v>
      </c>
      <c r="E339" s="20" t="s">
        <v>236</v>
      </c>
      <c r="F339" s="20">
        <v>4209920</v>
      </c>
      <c r="G339" s="20" t="s">
        <v>258</v>
      </c>
      <c r="H339" s="135">
        <f>H338</f>
        <v>323050</v>
      </c>
      <c r="I339" s="95"/>
      <c r="J339" s="95"/>
      <c r="K339" s="143"/>
      <c r="L339" s="143"/>
    </row>
    <row r="340" spans="2:12" ht="15" customHeight="1">
      <c r="B340" s="10" t="s">
        <v>416</v>
      </c>
      <c r="C340" s="57">
        <v>974</v>
      </c>
      <c r="D340" s="20" t="s">
        <v>242</v>
      </c>
      <c r="E340" s="20" t="s">
        <v>236</v>
      </c>
      <c r="F340" s="20">
        <v>5100000</v>
      </c>
      <c r="G340" s="20"/>
      <c r="H340" s="135">
        <v>295081</v>
      </c>
      <c r="I340" s="95"/>
      <c r="J340" s="95"/>
      <c r="K340" s="143"/>
      <c r="L340" s="143"/>
    </row>
    <row r="341" spans="2:12" ht="15" customHeight="1">
      <c r="B341" s="10" t="s">
        <v>11</v>
      </c>
      <c r="C341" s="57">
        <v>974</v>
      </c>
      <c r="D341" s="20" t="s">
        <v>242</v>
      </c>
      <c r="E341" s="20" t="s">
        <v>236</v>
      </c>
      <c r="F341" s="20">
        <v>5100300</v>
      </c>
      <c r="G341" s="20"/>
      <c r="H341" s="135">
        <f>H340</f>
        <v>295081</v>
      </c>
      <c r="I341" s="95"/>
      <c r="J341" s="95"/>
      <c r="K341" s="143"/>
      <c r="L341" s="143"/>
    </row>
    <row r="342" spans="2:12" ht="15" customHeight="1">
      <c r="B342" s="11" t="s">
        <v>87</v>
      </c>
      <c r="C342" s="57">
        <v>974</v>
      </c>
      <c r="D342" s="20" t="s">
        <v>242</v>
      </c>
      <c r="E342" s="20" t="s">
        <v>236</v>
      </c>
      <c r="F342" s="20">
        <v>5100300</v>
      </c>
      <c r="G342" s="20">
        <v>500</v>
      </c>
      <c r="H342" s="135">
        <f>H341</f>
        <v>295081</v>
      </c>
      <c r="I342" s="95"/>
      <c r="J342" s="95"/>
      <c r="K342" s="143"/>
      <c r="L342" s="142"/>
    </row>
    <row r="343" spans="2:12" ht="15" customHeight="1">
      <c r="B343" s="8" t="s">
        <v>148</v>
      </c>
      <c r="C343" s="19">
        <v>974</v>
      </c>
      <c r="D343" s="19" t="s">
        <v>242</v>
      </c>
      <c r="E343" s="19" t="s">
        <v>253</v>
      </c>
      <c r="F343" s="19"/>
      <c r="G343" s="20"/>
      <c r="H343" s="100">
        <f>H344+H355+H360+H363</f>
        <v>189676631</v>
      </c>
      <c r="I343" s="100">
        <f>I344+I355+I363</f>
        <v>176356722</v>
      </c>
      <c r="J343" s="100">
        <f>J344+J355+J363</f>
        <v>185534988.2</v>
      </c>
      <c r="K343" s="100">
        <f>K344+K355+K363</f>
        <v>206975692.48000002</v>
      </c>
      <c r="L343" s="100">
        <f>L344+L355+L363</f>
        <v>227579177.728</v>
      </c>
    </row>
    <row r="344" spans="2:12" ht="27.75" customHeight="1">
      <c r="B344" s="71" t="s">
        <v>176</v>
      </c>
      <c r="C344" s="20">
        <v>974</v>
      </c>
      <c r="D344" s="20" t="s">
        <v>242</v>
      </c>
      <c r="E344" s="20" t="s">
        <v>253</v>
      </c>
      <c r="F344" s="20">
        <v>4210000</v>
      </c>
      <c r="G344" s="20"/>
      <c r="H344" s="95">
        <f>H346+H348+H350</f>
        <v>175539494</v>
      </c>
      <c r="I344" s="95">
        <f>I345+I347+I349+I351+I353</f>
        <v>164960746</v>
      </c>
      <c r="J344" s="95">
        <f>J346+J348+J350</f>
        <v>173205954.6</v>
      </c>
      <c r="K344" s="143">
        <f>K346+K348+K350</f>
        <v>193419845.52</v>
      </c>
      <c r="L344" s="143">
        <f>L346+L348+L350</f>
        <v>212673830.072</v>
      </c>
    </row>
    <row r="345" spans="2:12" ht="15" customHeight="1">
      <c r="B345" s="16" t="s">
        <v>94</v>
      </c>
      <c r="C345" s="20">
        <v>974</v>
      </c>
      <c r="D345" s="20" t="s">
        <v>242</v>
      </c>
      <c r="E345" s="20" t="s">
        <v>253</v>
      </c>
      <c r="F345" s="20">
        <v>4219900</v>
      </c>
      <c r="G345" s="20"/>
      <c r="H345" s="95">
        <f>H346</f>
        <v>34591794</v>
      </c>
      <c r="I345" s="95">
        <f>I346</f>
        <v>27102686</v>
      </c>
      <c r="J345" s="95">
        <f>J346</f>
        <v>29812954.6</v>
      </c>
      <c r="K345" s="95">
        <f>K346</f>
        <v>35775545.52</v>
      </c>
      <c r="L345" s="95">
        <f>L346</f>
        <v>39353100.072000004</v>
      </c>
    </row>
    <row r="346" spans="2:12" ht="15" customHeight="1">
      <c r="B346" s="11" t="s">
        <v>177</v>
      </c>
      <c r="C346" s="20">
        <v>974</v>
      </c>
      <c r="D346" s="20" t="s">
        <v>242</v>
      </c>
      <c r="E346" s="20" t="s">
        <v>253</v>
      </c>
      <c r="F346" s="20">
        <v>4219900</v>
      </c>
      <c r="G346" s="20" t="s">
        <v>258</v>
      </c>
      <c r="H346" s="95">
        <v>34591794</v>
      </c>
      <c r="I346" s="95">
        <v>27102686</v>
      </c>
      <c r="J346" s="95">
        <f>I346*1.1</f>
        <v>29812954.6</v>
      </c>
      <c r="K346" s="143">
        <f>J346*1.2</f>
        <v>35775545.52</v>
      </c>
      <c r="L346" s="143">
        <f>K346*1.1</f>
        <v>39353100.072000004</v>
      </c>
    </row>
    <row r="347" spans="2:12" ht="54.75" customHeight="1">
      <c r="B347" s="11" t="s">
        <v>178</v>
      </c>
      <c r="C347" s="20">
        <v>974</v>
      </c>
      <c r="D347" s="20" t="s">
        <v>242</v>
      </c>
      <c r="E347" s="20" t="s">
        <v>253</v>
      </c>
      <c r="F347" s="20">
        <v>4219901</v>
      </c>
      <c r="G347" s="20"/>
      <c r="H347" s="95">
        <v>819900</v>
      </c>
      <c r="I347" s="95">
        <f>I348</f>
        <v>874860</v>
      </c>
      <c r="J347" s="95">
        <f>J348</f>
        <v>880000</v>
      </c>
      <c r="K347" s="95">
        <f>K348</f>
        <v>880000</v>
      </c>
      <c r="L347" s="95">
        <f>L348</f>
        <v>880000</v>
      </c>
    </row>
    <row r="348" spans="2:12" ht="15" customHeight="1">
      <c r="B348" s="11" t="s">
        <v>95</v>
      </c>
      <c r="C348" s="20">
        <v>974</v>
      </c>
      <c r="D348" s="20" t="s">
        <v>242</v>
      </c>
      <c r="E348" s="20" t="s">
        <v>253</v>
      </c>
      <c r="F348" s="20">
        <v>4219901</v>
      </c>
      <c r="G348" s="20" t="s">
        <v>258</v>
      </c>
      <c r="H348" s="95">
        <f>H347</f>
        <v>819900</v>
      </c>
      <c r="I348" s="95">
        <v>874860</v>
      </c>
      <c r="J348" s="95">
        <v>880000</v>
      </c>
      <c r="K348" s="143">
        <v>880000</v>
      </c>
      <c r="L348" s="143">
        <v>880000</v>
      </c>
    </row>
    <row r="349" spans="2:12" ht="85.5" customHeight="1">
      <c r="B349" s="10" t="s">
        <v>307</v>
      </c>
      <c r="C349" s="20">
        <v>974</v>
      </c>
      <c r="D349" s="20" t="s">
        <v>242</v>
      </c>
      <c r="E349" s="20" t="s">
        <v>253</v>
      </c>
      <c r="F349" s="20">
        <v>4219902</v>
      </c>
      <c r="G349" s="20"/>
      <c r="H349" s="95">
        <v>140127800</v>
      </c>
      <c r="I349" s="95">
        <v>134192800</v>
      </c>
      <c r="J349" s="95">
        <v>142513000</v>
      </c>
      <c r="K349" s="143">
        <f>J349*1.1</f>
        <v>156764300</v>
      </c>
      <c r="L349" s="143">
        <f>K349*1.1</f>
        <v>172440730</v>
      </c>
    </row>
    <row r="350" spans="2:12" ht="15" customHeight="1">
      <c r="B350" s="10" t="s">
        <v>95</v>
      </c>
      <c r="C350" s="20">
        <v>974</v>
      </c>
      <c r="D350" s="20" t="s">
        <v>242</v>
      </c>
      <c r="E350" s="20" t="s">
        <v>253</v>
      </c>
      <c r="F350" s="20">
        <v>4219902</v>
      </c>
      <c r="G350" s="20" t="s">
        <v>258</v>
      </c>
      <c r="H350" s="95">
        <f>H349</f>
        <v>140127800</v>
      </c>
      <c r="I350" s="95">
        <f>I349</f>
        <v>134192800</v>
      </c>
      <c r="J350" s="95">
        <f>J349</f>
        <v>142513000</v>
      </c>
      <c r="K350" s="95">
        <f>K349</f>
        <v>156764300</v>
      </c>
      <c r="L350" s="95">
        <f>L349</f>
        <v>172440730</v>
      </c>
    </row>
    <row r="351" spans="2:12" ht="42" customHeight="1">
      <c r="B351" s="11" t="s">
        <v>422</v>
      </c>
      <c r="C351" s="20">
        <v>974</v>
      </c>
      <c r="D351" s="20" t="s">
        <v>242</v>
      </c>
      <c r="E351" s="20" t="s">
        <v>253</v>
      </c>
      <c r="F351" s="20" t="s">
        <v>392</v>
      </c>
      <c r="G351" s="20"/>
      <c r="H351" s="95"/>
      <c r="I351" s="95">
        <f>I352</f>
        <v>1444300</v>
      </c>
      <c r="J351" s="95">
        <f>J352</f>
        <v>1500000</v>
      </c>
      <c r="K351" s="95">
        <f>K352</f>
        <v>1500000</v>
      </c>
      <c r="L351" s="95">
        <f>L352</f>
        <v>1500000</v>
      </c>
    </row>
    <row r="352" spans="2:12" ht="15" customHeight="1">
      <c r="B352" s="11" t="s">
        <v>95</v>
      </c>
      <c r="C352" s="20">
        <v>974</v>
      </c>
      <c r="D352" s="20" t="s">
        <v>242</v>
      </c>
      <c r="E352" s="20" t="s">
        <v>253</v>
      </c>
      <c r="F352" s="20" t="s">
        <v>392</v>
      </c>
      <c r="G352" s="20" t="s">
        <v>258</v>
      </c>
      <c r="H352" s="95"/>
      <c r="I352" s="95">
        <v>1444300</v>
      </c>
      <c r="J352" s="95">
        <v>1500000</v>
      </c>
      <c r="K352" s="143">
        <v>1500000</v>
      </c>
      <c r="L352" s="143">
        <v>1500000</v>
      </c>
    </row>
    <row r="353" spans="2:12" ht="33.75" customHeight="1">
      <c r="B353" s="11" t="s">
        <v>423</v>
      </c>
      <c r="C353" s="20">
        <v>974</v>
      </c>
      <c r="D353" s="20" t="s">
        <v>242</v>
      </c>
      <c r="E353" s="20" t="s">
        <v>253</v>
      </c>
      <c r="F353" s="20" t="s">
        <v>393</v>
      </c>
      <c r="G353" s="20"/>
      <c r="H353" s="95"/>
      <c r="I353" s="95">
        <f>I354</f>
        <v>1346100</v>
      </c>
      <c r="J353" s="95">
        <f>J354</f>
        <v>1500000</v>
      </c>
      <c r="K353" s="95">
        <f>K354</f>
        <v>1500000</v>
      </c>
      <c r="L353" s="95">
        <f>L354</f>
        <v>1500000</v>
      </c>
    </row>
    <row r="354" spans="2:12" ht="15" customHeight="1">
      <c r="B354" s="11" t="s">
        <v>95</v>
      </c>
      <c r="C354" s="20">
        <v>974</v>
      </c>
      <c r="D354" s="20" t="s">
        <v>242</v>
      </c>
      <c r="E354" s="20" t="s">
        <v>253</v>
      </c>
      <c r="F354" s="20" t="s">
        <v>393</v>
      </c>
      <c r="G354" s="20" t="s">
        <v>258</v>
      </c>
      <c r="H354" s="95"/>
      <c r="I354" s="95">
        <v>1346100</v>
      </c>
      <c r="J354" s="95">
        <v>1500000</v>
      </c>
      <c r="K354" s="143">
        <v>1500000</v>
      </c>
      <c r="L354" s="143">
        <v>1500000</v>
      </c>
    </row>
    <row r="355" spans="2:12" ht="15" customHeight="1">
      <c r="B355" s="9" t="s">
        <v>179</v>
      </c>
      <c r="C355" s="20">
        <v>974</v>
      </c>
      <c r="D355" s="20" t="s">
        <v>242</v>
      </c>
      <c r="E355" s="20" t="s">
        <v>253</v>
      </c>
      <c r="F355" s="20" t="s">
        <v>394</v>
      </c>
      <c r="G355" s="20"/>
      <c r="H355" s="95">
        <f>H357+H359</f>
        <v>6700197</v>
      </c>
      <c r="I355" s="95">
        <v>6309776</v>
      </c>
      <c r="J355" s="95">
        <f>J356+J358</f>
        <v>6937633.600000001</v>
      </c>
      <c r="K355" s="95">
        <f>K356+K358</f>
        <v>7625306.960000001</v>
      </c>
      <c r="L355" s="95">
        <f>L356+L358</f>
        <v>8381747.656000001</v>
      </c>
    </row>
    <row r="356" spans="2:12" ht="15" customHeight="1">
      <c r="B356" s="10" t="s">
        <v>94</v>
      </c>
      <c r="C356" s="20">
        <v>974</v>
      </c>
      <c r="D356" s="20" t="s">
        <v>242</v>
      </c>
      <c r="E356" s="20" t="s">
        <v>253</v>
      </c>
      <c r="F356" s="20">
        <v>4239900</v>
      </c>
      <c r="G356" s="20"/>
      <c r="H356" s="95">
        <f>H357</f>
        <v>6664197</v>
      </c>
      <c r="I356" s="95">
        <f>I355-I358</f>
        <v>6251576</v>
      </c>
      <c r="J356" s="95">
        <f>J357</f>
        <v>6876733.600000001</v>
      </c>
      <c r="K356" s="95">
        <f>K357</f>
        <v>7564406.960000001</v>
      </c>
      <c r="L356" s="95">
        <f>L357</f>
        <v>8320847.656000001</v>
      </c>
    </row>
    <row r="357" spans="2:12" ht="15" customHeight="1">
      <c r="B357" s="10" t="s">
        <v>95</v>
      </c>
      <c r="C357" s="20">
        <v>974</v>
      </c>
      <c r="D357" s="20" t="s">
        <v>242</v>
      </c>
      <c r="E357" s="20" t="s">
        <v>253</v>
      </c>
      <c r="F357" s="20">
        <v>4239900</v>
      </c>
      <c r="G357" s="20" t="s">
        <v>258</v>
      </c>
      <c r="H357" s="95">
        <v>6664197</v>
      </c>
      <c r="I357" s="95">
        <f>I356</f>
        <v>6251576</v>
      </c>
      <c r="J357" s="95">
        <f>I357*1.1</f>
        <v>6876733.600000001</v>
      </c>
      <c r="K357" s="143">
        <f>J357*1.1</f>
        <v>7564406.960000001</v>
      </c>
      <c r="L357" s="143">
        <f>K357*1.1</f>
        <v>8320847.656000001</v>
      </c>
    </row>
    <row r="358" spans="2:12" ht="60" customHeight="1">
      <c r="B358" s="11" t="s">
        <v>180</v>
      </c>
      <c r="C358" s="20">
        <v>974</v>
      </c>
      <c r="D358" s="20" t="s">
        <v>242</v>
      </c>
      <c r="E358" s="20" t="s">
        <v>253</v>
      </c>
      <c r="F358" s="20">
        <v>4239901</v>
      </c>
      <c r="G358" s="20"/>
      <c r="H358" s="95">
        <f>H359</f>
        <v>36000</v>
      </c>
      <c r="I358" s="95">
        <v>58200</v>
      </c>
      <c r="J358" s="95">
        <f>J359</f>
        <v>60900</v>
      </c>
      <c r="K358" s="95">
        <f>K359</f>
        <v>60900</v>
      </c>
      <c r="L358" s="95">
        <f>L359</f>
        <v>60900</v>
      </c>
    </row>
    <row r="359" spans="2:12" ht="15" customHeight="1">
      <c r="B359" s="10" t="s">
        <v>95</v>
      </c>
      <c r="C359" s="20">
        <v>974</v>
      </c>
      <c r="D359" s="20" t="s">
        <v>242</v>
      </c>
      <c r="E359" s="20" t="s">
        <v>253</v>
      </c>
      <c r="F359" s="20">
        <v>4239901</v>
      </c>
      <c r="G359" s="20" t="s">
        <v>258</v>
      </c>
      <c r="H359" s="95">
        <v>36000</v>
      </c>
      <c r="I359" s="95">
        <v>58200</v>
      </c>
      <c r="J359" s="95">
        <v>60900</v>
      </c>
      <c r="K359" s="143">
        <v>60900</v>
      </c>
      <c r="L359" s="143">
        <v>60900</v>
      </c>
    </row>
    <row r="360" spans="2:12" ht="15" customHeight="1">
      <c r="B360" s="10" t="s">
        <v>416</v>
      </c>
      <c r="C360" s="57">
        <v>974</v>
      </c>
      <c r="D360" s="20" t="s">
        <v>242</v>
      </c>
      <c r="E360" s="20" t="s">
        <v>253</v>
      </c>
      <c r="F360" s="57">
        <v>5100000</v>
      </c>
      <c r="G360" s="57"/>
      <c r="H360" s="126">
        <f>H361</f>
        <v>2377043</v>
      </c>
      <c r="I360" s="95"/>
      <c r="J360" s="95"/>
      <c r="K360" s="143"/>
      <c r="L360" s="143"/>
    </row>
    <row r="361" spans="2:12" ht="15" customHeight="1">
      <c r="B361" s="10" t="s">
        <v>11</v>
      </c>
      <c r="C361" s="57">
        <v>974</v>
      </c>
      <c r="D361" s="20" t="s">
        <v>242</v>
      </c>
      <c r="E361" s="20" t="s">
        <v>253</v>
      </c>
      <c r="F361" s="57">
        <v>5100300</v>
      </c>
      <c r="G361" s="57"/>
      <c r="H361" s="126">
        <f>H362</f>
        <v>2377043</v>
      </c>
      <c r="I361" s="95"/>
      <c r="J361" s="95"/>
      <c r="K361" s="143"/>
      <c r="L361" s="143"/>
    </row>
    <row r="362" spans="2:12" ht="15" customHeight="1">
      <c r="B362" s="11" t="s">
        <v>87</v>
      </c>
      <c r="C362" s="57">
        <v>974</v>
      </c>
      <c r="D362" s="20" t="s">
        <v>242</v>
      </c>
      <c r="E362" s="20" t="s">
        <v>253</v>
      </c>
      <c r="F362" s="57">
        <v>5100300</v>
      </c>
      <c r="G362" s="57">
        <v>500</v>
      </c>
      <c r="H362" s="126">
        <v>2377043</v>
      </c>
      <c r="I362" s="95"/>
      <c r="J362" s="95"/>
      <c r="K362" s="143"/>
      <c r="L362" s="143"/>
    </row>
    <row r="363" spans="2:12" ht="15" customHeight="1">
      <c r="B363" s="9" t="s">
        <v>164</v>
      </c>
      <c r="C363" s="57">
        <v>974</v>
      </c>
      <c r="D363" s="20" t="s">
        <v>242</v>
      </c>
      <c r="E363" s="20" t="s">
        <v>253</v>
      </c>
      <c r="F363" s="57">
        <v>5200000</v>
      </c>
      <c r="G363" s="57"/>
      <c r="H363" s="55">
        <f>H364+H366</f>
        <v>5059897</v>
      </c>
      <c r="I363" s="95">
        <f aca="true" t="shared" si="24" ref="I363:L364">I364</f>
        <v>5086200</v>
      </c>
      <c r="J363" s="95">
        <f t="shared" si="24"/>
        <v>5391400</v>
      </c>
      <c r="K363" s="95">
        <f t="shared" si="24"/>
        <v>5930540.000000001</v>
      </c>
      <c r="L363" s="95">
        <f t="shared" si="24"/>
        <v>6523600</v>
      </c>
    </row>
    <row r="364" spans="2:12" ht="27" customHeight="1">
      <c r="B364" s="9" t="s">
        <v>181</v>
      </c>
      <c r="C364" s="20">
        <v>974</v>
      </c>
      <c r="D364" s="20" t="s">
        <v>242</v>
      </c>
      <c r="E364" s="20" t="s">
        <v>253</v>
      </c>
      <c r="F364" s="20">
        <v>5200900</v>
      </c>
      <c r="G364" s="20"/>
      <c r="H364" s="95">
        <f>H365</f>
        <v>4659897</v>
      </c>
      <c r="I364" s="95">
        <f t="shared" si="24"/>
        <v>5086200</v>
      </c>
      <c r="J364" s="95">
        <f t="shared" si="24"/>
        <v>5391400</v>
      </c>
      <c r="K364" s="95">
        <f t="shared" si="24"/>
        <v>5930540.000000001</v>
      </c>
      <c r="L364" s="95">
        <f t="shared" si="24"/>
        <v>6523600</v>
      </c>
    </row>
    <row r="365" spans="2:12" ht="15" customHeight="1">
      <c r="B365" s="10" t="s">
        <v>95</v>
      </c>
      <c r="C365" s="20">
        <v>974</v>
      </c>
      <c r="D365" s="20" t="s">
        <v>242</v>
      </c>
      <c r="E365" s="20" t="s">
        <v>253</v>
      </c>
      <c r="F365" s="20">
        <v>5200900</v>
      </c>
      <c r="G365" s="20" t="s">
        <v>258</v>
      </c>
      <c r="H365" s="95">
        <v>4659897</v>
      </c>
      <c r="I365" s="95">
        <v>5086200</v>
      </c>
      <c r="J365" s="95">
        <v>5391400</v>
      </c>
      <c r="K365" s="143">
        <f>J365*1.1</f>
        <v>5930540.000000001</v>
      </c>
      <c r="L365" s="143">
        <v>6523600</v>
      </c>
    </row>
    <row r="366" spans="2:12" ht="32.25" customHeight="1">
      <c r="B366" s="10" t="s">
        <v>347</v>
      </c>
      <c r="C366" s="20" t="s">
        <v>331</v>
      </c>
      <c r="D366" s="20" t="s">
        <v>242</v>
      </c>
      <c r="E366" s="20" t="s">
        <v>253</v>
      </c>
      <c r="F366" s="20" t="s">
        <v>346</v>
      </c>
      <c r="G366" s="20"/>
      <c r="H366" s="95">
        <v>400000</v>
      </c>
      <c r="J366" s="95">
        <v>0</v>
      </c>
      <c r="K366" s="143">
        <v>0</v>
      </c>
      <c r="L366" s="143">
        <v>0</v>
      </c>
    </row>
    <row r="367" spans="2:12" ht="15" customHeight="1">
      <c r="B367" s="10" t="s">
        <v>95</v>
      </c>
      <c r="C367" s="20" t="s">
        <v>331</v>
      </c>
      <c r="D367" s="20" t="s">
        <v>242</v>
      </c>
      <c r="E367" s="20" t="s">
        <v>253</v>
      </c>
      <c r="F367" s="20" t="s">
        <v>346</v>
      </c>
      <c r="G367" s="20" t="s">
        <v>258</v>
      </c>
      <c r="H367" s="95">
        <v>400000</v>
      </c>
      <c r="J367" s="95">
        <v>0</v>
      </c>
      <c r="K367" s="143">
        <v>0</v>
      </c>
      <c r="L367" s="143">
        <v>0</v>
      </c>
    </row>
    <row r="368" spans="2:12" ht="15" customHeight="1">
      <c r="B368" s="15" t="s">
        <v>182</v>
      </c>
      <c r="C368" s="19">
        <v>974</v>
      </c>
      <c r="D368" s="19" t="s">
        <v>242</v>
      </c>
      <c r="E368" s="19" t="s">
        <v>242</v>
      </c>
      <c r="F368" s="19"/>
      <c r="G368" s="20"/>
      <c r="H368" s="100">
        <f>H373</f>
        <v>1238150</v>
      </c>
      <c r="I368" s="100">
        <f>I369+I373</f>
        <v>3969300</v>
      </c>
      <c r="J368" s="100">
        <f>J369+J373</f>
        <v>4025000</v>
      </c>
      <c r="K368" s="100">
        <f>K369+K373</f>
        <v>4140000</v>
      </c>
      <c r="L368" s="100">
        <f>L369+L373</f>
        <v>4400000</v>
      </c>
    </row>
    <row r="369" spans="2:12" ht="15" customHeight="1">
      <c r="B369" s="14" t="s">
        <v>395</v>
      </c>
      <c r="C369" s="20">
        <v>974</v>
      </c>
      <c r="D369" s="20" t="s">
        <v>242</v>
      </c>
      <c r="E369" s="20" t="s">
        <v>242</v>
      </c>
      <c r="F369" s="20">
        <v>4320000</v>
      </c>
      <c r="G369" s="20"/>
      <c r="H369" s="100"/>
      <c r="I369" s="95">
        <f>I370</f>
        <v>3728700</v>
      </c>
      <c r="J369" s="95">
        <f>J370</f>
        <v>3845000</v>
      </c>
      <c r="K369" s="95">
        <f>K370</f>
        <v>3950000</v>
      </c>
      <c r="L369" s="95">
        <f>L370</f>
        <v>4200000</v>
      </c>
    </row>
    <row r="370" spans="2:12" ht="15" customHeight="1">
      <c r="B370" s="14" t="s">
        <v>396</v>
      </c>
      <c r="C370" s="20">
        <v>974</v>
      </c>
      <c r="D370" s="20" t="s">
        <v>242</v>
      </c>
      <c r="E370" s="20" t="s">
        <v>242</v>
      </c>
      <c r="F370" s="20">
        <v>4320200</v>
      </c>
      <c r="G370" s="20"/>
      <c r="H370" s="100"/>
      <c r="I370" s="95">
        <f>I371+I372</f>
        <v>3728700</v>
      </c>
      <c r="J370" s="95">
        <f>J371+J372</f>
        <v>3845000</v>
      </c>
      <c r="K370" s="95">
        <f>K371+K372</f>
        <v>3950000</v>
      </c>
      <c r="L370" s="95">
        <f>L371+L372</f>
        <v>4200000</v>
      </c>
    </row>
    <row r="371" spans="2:12" ht="15" customHeight="1">
      <c r="B371" s="10" t="s">
        <v>95</v>
      </c>
      <c r="C371" s="20">
        <v>974</v>
      </c>
      <c r="D371" s="20" t="s">
        <v>242</v>
      </c>
      <c r="E371" s="20" t="s">
        <v>242</v>
      </c>
      <c r="F371" s="20">
        <v>4320200</v>
      </c>
      <c r="G371" s="20" t="s">
        <v>258</v>
      </c>
      <c r="H371" s="100"/>
      <c r="I371" s="95">
        <v>987500</v>
      </c>
      <c r="J371" s="95">
        <v>995000</v>
      </c>
      <c r="K371" s="143">
        <v>1000000</v>
      </c>
      <c r="L371" s="143">
        <v>1100000</v>
      </c>
    </row>
    <row r="372" spans="2:12" ht="32.25" customHeight="1">
      <c r="B372" s="11" t="s">
        <v>87</v>
      </c>
      <c r="C372" s="20">
        <v>974</v>
      </c>
      <c r="D372" s="20" t="s">
        <v>242</v>
      </c>
      <c r="E372" s="20" t="s">
        <v>242</v>
      </c>
      <c r="F372" s="20">
        <v>4320200</v>
      </c>
      <c r="G372" s="20">
        <v>500</v>
      </c>
      <c r="H372" s="100"/>
      <c r="I372" s="95">
        <v>2741200</v>
      </c>
      <c r="J372" s="95">
        <v>2850000</v>
      </c>
      <c r="K372" s="143">
        <v>2950000</v>
      </c>
      <c r="L372" s="143">
        <v>3100000</v>
      </c>
    </row>
    <row r="373" spans="2:12" ht="15" customHeight="1">
      <c r="B373" s="14" t="s">
        <v>100</v>
      </c>
      <c r="C373" s="20">
        <v>974</v>
      </c>
      <c r="D373" s="20" t="s">
        <v>242</v>
      </c>
      <c r="E373" s="20" t="s">
        <v>242</v>
      </c>
      <c r="F373" s="20">
        <v>7950000</v>
      </c>
      <c r="G373" s="20"/>
      <c r="H373" s="95">
        <f>H374+H378</f>
        <v>1238150</v>
      </c>
      <c r="I373" s="95">
        <f>I374</f>
        <v>240600</v>
      </c>
      <c r="J373" s="95">
        <f>J375</f>
        <v>180000</v>
      </c>
      <c r="K373" s="95">
        <f>K375</f>
        <v>190000</v>
      </c>
      <c r="L373" s="95">
        <f>L375</f>
        <v>200000</v>
      </c>
    </row>
    <row r="374" spans="2:12" ht="28.5" customHeight="1">
      <c r="B374" s="10" t="s">
        <v>183</v>
      </c>
      <c r="C374" s="20">
        <v>974</v>
      </c>
      <c r="D374" s="20" t="s">
        <v>242</v>
      </c>
      <c r="E374" s="20" t="s">
        <v>242</v>
      </c>
      <c r="F374" s="20" t="s">
        <v>318</v>
      </c>
      <c r="G374" s="20"/>
      <c r="H374" s="95">
        <f>H376+H377</f>
        <v>1213150</v>
      </c>
      <c r="I374" s="95">
        <f>I376+I377</f>
        <v>240600</v>
      </c>
      <c r="J374" s="95">
        <f>J376+J377</f>
        <v>180000</v>
      </c>
      <c r="K374" s="95">
        <f>K376+K377</f>
        <v>190000</v>
      </c>
      <c r="L374" s="95">
        <f>L376+L377</f>
        <v>200000</v>
      </c>
    </row>
    <row r="375" spans="2:12" ht="28.5" customHeight="1">
      <c r="B375" s="10" t="s">
        <v>188</v>
      </c>
      <c r="C375" s="20"/>
      <c r="D375" s="20"/>
      <c r="E375" s="20"/>
      <c r="F375" s="20"/>
      <c r="G375" s="20"/>
      <c r="H375" s="95"/>
      <c r="I375" s="95"/>
      <c r="J375" s="95">
        <f>J376</f>
        <v>180000</v>
      </c>
      <c r="K375" s="95">
        <f>K376</f>
        <v>190000</v>
      </c>
      <c r="L375" s="95">
        <f>L376</f>
        <v>200000</v>
      </c>
    </row>
    <row r="376" spans="2:12" ht="30.75" customHeight="1">
      <c r="B376" s="11" t="s">
        <v>190</v>
      </c>
      <c r="C376" s="20">
        <v>974</v>
      </c>
      <c r="D376" s="20" t="s">
        <v>242</v>
      </c>
      <c r="E376" s="20" t="s">
        <v>242</v>
      </c>
      <c r="F376" s="20" t="s">
        <v>318</v>
      </c>
      <c r="G376" s="20">
        <v>447</v>
      </c>
      <c r="H376" s="95">
        <v>1138150</v>
      </c>
      <c r="I376" s="95">
        <v>179600</v>
      </c>
      <c r="J376" s="95">
        <v>180000</v>
      </c>
      <c r="K376" s="143">
        <v>190000</v>
      </c>
      <c r="L376" s="143">
        <v>200000</v>
      </c>
    </row>
    <row r="377" spans="2:12" ht="32.25" customHeight="1">
      <c r="B377" s="11" t="s">
        <v>87</v>
      </c>
      <c r="C377" s="20">
        <v>974</v>
      </c>
      <c r="D377" s="20" t="s">
        <v>242</v>
      </c>
      <c r="E377" s="20" t="s">
        <v>242</v>
      </c>
      <c r="F377" s="20">
        <v>7950200</v>
      </c>
      <c r="G377" s="20">
        <v>500</v>
      </c>
      <c r="H377" s="95">
        <v>75000</v>
      </c>
      <c r="I377" s="95">
        <v>61000</v>
      </c>
      <c r="J377" s="95">
        <v>0</v>
      </c>
      <c r="K377" s="143">
        <v>0</v>
      </c>
      <c r="L377" s="143">
        <v>0</v>
      </c>
    </row>
    <row r="378" spans="2:12" ht="42.75" customHeight="1">
      <c r="B378" s="11" t="s">
        <v>107</v>
      </c>
      <c r="C378" s="20" t="s">
        <v>331</v>
      </c>
      <c r="D378" s="20" t="s">
        <v>242</v>
      </c>
      <c r="E378" s="20" t="s">
        <v>242</v>
      </c>
      <c r="F378" s="20" t="s">
        <v>431</v>
      </c>
      <c r="G378" s="20"/>
      <c r="H378" s="95">
        <v>25000</v>
      </c>
      <c r="J378" s="95">
        <v>0</v>
      </c>
      <c r="K378" s="143">
        <v>0</v>
      </c>
      <c r="L378" s="143">
        <v>0</v>
      </c>
    </row>
    <row r="379" spans="2:12" ht="30.75" customHeight="1">
      <c r="B379" s="11" t="s">
        <v>87</v>
      </c>
      <c r="C379" s="20" t="s">
        <v>331</v>
      </c>
      <c r="D379" s="20" t="s">
        <v>242</v>
      </c>
      <c r="E379" s="20" t="s">
        <v>242</v>
      </c>
      <c r="F379" s="20" t="s">
        <v>431</v>
      </c>
      <c r="G379" s="20" t="s">
        <v>319</v>
      </c>
      <c r="H379" s="95">
        <v>25000</v>
      </c>
      <c r="J379" s="95">
        <v>0</v>
      </c>
      <c r="K379" s="143">
        <v>0</v>
      </c>
      <c r="L379" s="143">
        <v>0</v>
      </c>
    </row>
    <row r="380" spans="2:12" ht="15" customHeight="1">
      <c r="B380" s="8" t="s">
        <v>191</v>
      </c>
      <c r="C380" s="19">
        <v>974</v>
      </c>
      <c r="D380" s="19" t="s">
        <v>242</v>
      </c>
      <c r="E380" s="19" t="s">
        <v>241</v>
      </c>
      <c r="F380" s="19"/>
      <c r="G380" s="20"/>
      <c r="H380" s="100">
        <f>H381+H384+H389</f>
        <v>11143744</v>
      </c>
      <c r="I380" s="100">
        <f>I381+I384+I389</f>
        <v>10314468</v>
      </c>
      <c r="J380" s="100">
        <f>J381+J384+J389</f>
        <v>10968900.2268</v>
      </c>
      <c r="K380" s="100">
        <f>K381+K384+K389</f>
        <v>12199665.494016001</v>
      </c>
      <c r="L380" s="100">
        <f>L381+L384+L389</f>
        <v>13350452.043417603</v>
      </c>
    </row>
    <row r="381" spans="2:12" ht="60" customHeight="1">
      <c r="B381" s="9" t="s">
        <v>85</v>
      </c>
      <c r="C381" s="20">
        <v>974</v>
      </c>
      <c r="D381" s="20" t="s">
        <v>242</v>
      </c>
      <c r="E381" s="20" t="s">
        <v>241</v>
      </c>
      <c r="F381" s="20" t="s">
        <v>244</v>
      </c>
      <c r="G381" s="20"/>
      <c r="H381" s="95">
        <f>H382</f>
        <v>491698</v>
      </c>
      <c r="I381" s="95">
        <v>438700</v>
      </c>
      <c r="J381" s="95">
        <f>I381*1.065</f>
        <v>467215.5</v>
      </c>
      <c r="K381" s="143">
        <f>J381*1.2</f>
        <v>560658.6</v>
      </c>
      <c r="L381" s="143">
        <f>K381*1.1</f>
        <v>616724.4600000001</v>
      </c>
    </row>
    <row r="382" spans="2:12" ht="15" customHeight="1">
      <c r="B382" s="10" t="s">
        <v>86</v>
      </c>
      <c r="C382" s="20">
        <v>974</v>
      </c>
      <c r="D382" s="20" t="s">
        <v>242</v>
      </c>
      <c r="E382" s="20" t="s">
        <v>241</v>
      </c>
      <c r="F382" s="20" t="s">
        <v>245</v>
      </c>
      <c r="G382" s="20"/>
      <c r="H382" s="95">
        <f>H383</f>
        <v>491698</v>
      </c>
      <c r="I382" s="95">
        <f>I381</f>
        <v>438700</v>
      </c>
      <c r="J382" s="95">
        <f>J381</f>
        <v>467215.5</v>
      </c>
      <c r="K382" s="95">
        <f>K381</f>
        <v>560658.6</v>
      </c>
      <c r="L382" s="95">
        <f>L381</f>
        <v>616724.4600000001</v>
      </c>
    </row>
    <row r="383" spans="2:12" ht="33" customHeight="1">
      <c r="B383" s="11" t="s">
        <v>87</v>
      </c>
      <c r="C383" s="20">
        <v>974</v>
      </c>
      <c r="D383" s="20" t="s">
        <v>242</v>
      </c>
      <c r="E383" s="20" t="s">
        <v>241</v>
      </c>
      <c r="F383" s="20" t="s">
        <v>245</v>
      </c>
      <c r="G383" s="20">
        <v>500</v>
      </c>
      <c r="H383" s="95">
        <v>491698</v>
      </c>
      <c r="I383" s="95">
        <f>I382</f>
        <v>438700</v>
      </c>
      <c r="J383" s="95">
        <v>491698</v>
      </c>
      <c r="K383" s="143">
        <v>501530</v>
      </c>
      <c r="L383" s="143">
        <v>511560</v>
      </c>
    </row>
    <row r="384" spans="2:12" ht="68.25" customHeight="1">
      <c r="B384" s="71" t="s">
        <v>192</v>
      </c>
      <c r="C384" s="20">
        <v>974</v>
      </c>
      <c r="D384" s="20" t="s">
        <v>242</v>
      </c>
      <c r="E384" s="20" t="s">
        <v>241</v>
      </c>
      <c r="F384" s="20">
        <v>4520000</v>
      </c>
      <c r="G384" s="20"/>
      <c r="H384" s="95">
        <f>H386+H388</f>
        <v>8650291</v>
      </c>
      <c r="I384" s="95">
        <f>I385+I387</f>
        <v>8681868</v>
      </c>
      <c r="J384" s="95">
        <f>J385+J387</f>
        <v>9244684.7268</v>
      </c>
      <c r="K384" s="95">
        <f>K385+K387</f>
        <v>10354006.894016001</v>
      </c>
      <c r="L384" s="95">
        <f>L385+L387</f>
        <v>11388727.583417602</v>
      </c>
    </row>
    <row r="385" spans="2:12" ht="15" customHeight="1">
      <c r="B385" s="16" t="s">
        <v>94</v>
      </c>
      <c r="C385" s="20">
        <v>974</v>
      </c>
      <c r="D385" s="20" t="s">
        <v>242</v>
      </c>
      <c r="E385" s="20" t="s">
        <v>241</v>
      </c>
      <c r="F385" s="20">
        <v>4529900</v>
      </c>
      <c r="G385" s="20"/>
      <c r="H385" s="95">
        <f>H386</f>
        <v>8645491</v>
      </c>
      <c r="I385" s="95">
        <f>I386</f>
        <v>8673068</v>
      </c>
      <c r="J385" s="95">
        <f>J386</f>
        <v>9237684.7268</v>
      </c>
      <c r="K385" s="95">
        <f>K386</f>
        <v>10346206.894016001</v>
      </c>
      <c r="L385" s="95">
        <f>L386</f>
        <v>11380827.583417602</v>
      </c>
    </row>
    <row r="386" spans="2:12" ht="15" customHeight="1">
      <c r="B386" s="10" t="s">
        <v>95</v>
      </c>
      <c r="C386" s="20">
        <v>974</v>
      </c>
      <c r="D386" s="20" t="s">
        <v>242</v>
      </c>
      <c r="E386" s="20" t="s">
        <v>241</v>
      </c>
      <c r="F386" s="20">
        <v>4529900</v>
      </c>
      <c r="G386" s="20" t="s">
        <v>258</v>
      </c>
      <c r="H386" s="95">
        <v>8645491</v>
      </c>
      <c r="I386" s="95">
        <v>8673068</v>
      </c>
      <c r="J386" s="95">
        <f>I386*1.0651</f>
        <v>9237684.7268</v>
      </c>
      <c r="K386" s="143">
        <f>J386*1.12</f>
        <v>10346206.894016001</v>
      </c>
      <c r="L386" s="143">
        <f>K386*1.1</f>
        <v>11380827.583417602</v>
      </c>
    </row>
    <row r="387" spans="2:12" ht="57.75" customHeight="1">
      <c r="B387" s="11" t="s">
        <v>193</v>
      </c>
      <c r="C387" s="20">
        <v>974</v>
      </c>
      <c r="D387" s="20" t="s">
        <v>242</v>
      </c>
      <c r="E387" s="20" t="s">
        <v>241</v>
      </c>
      <c r="F387" s="20">
        <v>4529901</v>
      </c>
      <c r="G387" s="20"/>
      <c r="H387" s="95">
        <v>4800</v>
      </c>
      <c r="I387" s="95">
        <v>8800</v>
      </c>
      <c r="J387" s="95">
        <v>7000</v>
      </c>
      <c r="K387" s="143">
        <v>7800</v>
      </c>
      <c r="L387" s="143">
        <v>7900</v>
      </c>
    </row>
    <row r="388" spans="2:12" ht="15" customHeight="1">
      <c r="B388" s="10" t="s">
        <v>95</v>
      </c>
      <c r="C388" s="20">
        <v>974</v>
      </c>
      <c r="D388" s="20" t="s">
        <v>242</v>
      </c>
      <c r="E388" s="20" t="s">
        <v>241</v>
      </c>
      <c r="F388" s="20">
        <v>4529901</v>
      </c>
      <c r="G388" s="20" t="s">
        <v>258</v>
      </c>
      <c r="H388" s="95">
        <v>4800</v>
      </c>
      <c r="I388" s="95">
        <v>8800</v>
      </c>
      <c r="J388" s="95">
        <v>7000</v>
      </c>
      <c r="K388" s="143">
        <v>7800</v>
      </c>
      <c r="L388" s="143">
        <v>7900</v>
      </c>
    </row>
    <row r="389" spans="2:12" ht="15" customHeight="1">
      <c r="B389" s="14" t="s">
        <v>100</v>
      </c>
      <c r="C389" s="20">
        <v>974</v>
      </c>
      <c r="D389" s="20" t="s">
        <v>242</v>
      </c>
      <c r="E389" s="20" t="s">
        <v>241</v>
      </c>
      <c r="F389" s="20">
        <v>7950000</v>
      </c>
      <c r="G389" s="20"/>
      <c r="H389" s="95">
        <f>H390+H393+H396</f>
        <v>2001755</v>
      </c>
      <c r="I389" s="95">
        <f>I390+I393+I396</f>
        <v>1193900</v>
      </c>
      <c r="J389" s="95">
        <f>J391+J394+J397</f>
        <v>1257000</v>
      </c>
      <c r="K389" s="95">
        <f>K391+K394+K397</f>
        <v>1285000</v>
      </c>
      <c r="L389" s="95">
        <f>L391+L394+L397</f>
        <v>1345000</v>
      </c>
    </row>
    <row r="390" spans="2:12" ht="30" customHeight="1">
      <c r="B390" s="10" t="s">
        <v>194</v>
      </c>
      <c r="C390" s="20">
        <v>974</v>
      </c>
      <c r="D390" s="20" t="s">
        <v>242</v>
      </c>
      <c r="E390" s="20" t="s">
        <v>241</v>
      </c>
      <c r="F390" s="20" t="s">
        <v>397</v>
      </c>
      <c r="G390" s="20"/>
      <c r="H390" s="95">
        <f>H392</f>
        <v>1862980</v>
      </c>
      <c r="I390" s="95">
        <f>I392</f>
        <v>1028000</v>
      </c>
      <c r="J390" s="95">
        <v>0</v>
      </c>
      <c r="K390" s="95">
        <v>0</v>
      </c>
      <c r="L390" s="95">
        <v>0</v>
      </c>
    </row>
    <row r="391" spans="2:12" ht="30" customHeight="1">
      <c r="B391" s="10" t="s">
        <v>229</v>
      </c>
      <c r="C391" s="20"/>
      <c r="D391" s="20"/>
      <c r="E391" s="20"/>
      <c r="F391" s="20"/>
      <c r="G391" s="20"/>
      <c r="H391" s="95"/>
      <c r="I391" s="95"/>
      <c r="J391" s="95">
        <f>J392</f>
        <v>1100000</v>
      </c>
      <c r="K391" s="95">
        <f>K392</f>
        <v>1150000</v>
      </c>
      <c r="L391" s="95">
        <f>L392</f>
        <v>1200000</v>
      </c>
    </row>
    <row r="392" spans="2:12" ht="28.5" customHeight="1">
      <c r="B392" s="11" t="s">
        <v>87</v>
      </c>
      <c r="C392" s="20">
        <v>974</v>
      </c>
      <c r="D392" s="20" t="s">
        <v>242</v>
      </c>
      <c r="E392" s="20" t="s">
        <v>241</v>
      </c>
      <c r="F392" s="20" t="s">
        <v>397</v>
      </c>
      <c r="G392" s="20">
        <v>500</v>
      </c>
      <c r="H392" s="95">
        <v>1862980</v>
      </c>
      <c r="I392" s="95">
        <v>1028000</v>
      </c>
      <c r="J392" s="95">
        <v>1100000</v>
      </c>
      <c r="K392" s="143">
        <v>1150000</v>
      </c>
      <c r="L392" s="142">
        <v>1200000</v>
      </c>
    </row>
    <row r="393" spans="2:12" ht="31.5" customHeight="1">
      <c r="B393" s="10" t="s">
        <v>195</v>
      </c>
      <c r="C393" s="20">
        <v>974</v>
      </c>
      <c r="D393" s="20" t="s">
        <v>242</v>
      </c>
      <c r="E393" s="20" t="s">
        <v>241</v>
      </c>
      <c r="F393" s="20" t="s">
        <v>398</v>
      </c>
      <c r="G393" s="20"/>
      <c r="H393" s="95">
        <f>H395</f>
        <v>31500</v>
      </c>
      <c r="I393" s="95">
        <f>I395</f>
        <v>30000</v>
      </c>
      <c r="J393" s="95">
        <v>0</v>
      </c>
      <c r="K393" s="95">
        <f>K395</f>
        <v>32000</v>
      </c>
      <c r="L393" s="95">
        <f>L395</f>
        <v>33000</v>
      </c>
    </row>
    <row r="394" spans="2:12" ht="31.5" customHeight="1">
      <c r="B394" s="10" t="s">
        <v>230</v>
      </c>
      <c r="C394" s="20"/>
      <c r="D394" s="20"/>
      <c r="E394" s="20"/>
      <c r="F394" s="20"/>
      <c r="G394" s="20"/>
      <c r="H394" s="95"/>
      <c r="I394" s="95"/>
      <c r="J394" s="95">
        <f>J395</f>
        <v>31500</v>
      </c>
      <c r="K394" s="95"/>
      <c r="L394" s="95"/>
    </row>
    <row r="395" spans="2:12" ht="15" customHeight="1">
      <c r="B395" s="11" t="s">
        <v>87</v>
      </c>
      <c r="C395" s="20">
        <v>974</v>
      </c>
      <c r="D395" s="20" t="s">
        <v>242</v>
      </c>
      <c r="E395" s="20" t="s">
        <v>241</v>
      </c>
      <c r="F395" s="20" t="s">
        <v>398</v>
      </c>
      <c r="G395" s="20">
        <v>500</v>
      </c>
      <c r="H395" s="95">
        <v>31500</v>
      </c>
      <c r="I395" s="95">
        <v>30000</v>
      </c>
      <c r="J395" s="95">
        <v>31500</v>
      </c>
      <c r="K395" s="143">
        <v>32000</v>
      </c>
      <c r="L395" s="142">
        <v>33000</v>
      </c>
    </row>
    <row r="396" spans="2:12" ht="54" customHeight="1">
      <c r="B396" s="12" t="s">
        <v>196</v>
      </c>
      <c r="C396" s="20">
        <v>974</v>
      </c>
      <c r="D396" s="20" t="s">
        <v>242</v>
      </c>
      <c r="E396" s="20" t="s">
        <v>241</v>
      </c>
      <c r="F396" s="20" t="s">
        <v>399</v>
      </c>
      <c r="G396" s="20"/>
      <c r="H396" s="95">
        <f>H398</f>
        <v>107275</v>
      </c>
      <c r="I396" s="95">
        <f>I398</f>
        <v>135900</v>
      </c>
      <c r="J396" s="95">
        <v>0</v>
      </c>
      <c r="K396" s="95">
        <f>K398</f>
        <v>135000</v>
      </c>
      <c r="L396" s="95">
        <f>L398</f>
        <v>145000</v>
      </c>
    </row>
    <row r="397" spans="2:12" ht="54" customHeight="1">
      <c r="B397" s="12" t="s">
        <v>231</v>
      </c>
      <c r="C397" s="20"/>
      <c r="D397" s="20"/>
      <c r="E397" s="20"/>
      <c r="F397" s="20"/>
      <c r="G397" s="20"/>
      <c r="H397" s="95"/>
      <c r="I397" s="95"/>
      <c r="J397" s="95">
        <f>J398</f>
        <v>125500</v>
      </c>
      <c r="K397" s="95">
        <f>K398</f>
        <v>135000</v>
      </c>
      <c r="L397" s="95">
        <f>L398</f>
        <v>145000</v>
      </c>
    </row>
    <row r="398" spans="2:12" ht="15" customHeight="1">
      <c r="B398" s="16" t="s">
        <v>87</v>
      </c>
      <c r="C398" s="20">
        <v>974</v>
      </c>
      <c r="D398" s="20" t="s">
        <v>242</v>
      </c>
      <c r="E398" s="20" t="s">
        <v>241</v>
      </c>
      <c r="F398" s="20" t="s">
        <v>399</v>
      </c>
      <c r="G398" s="20">
        <v>500</v>
      </c>
      <c r="H398" s="95">
        <v>107275</v>
      </c>
      <c r="I398" s="95">
        <v>135900</v>
      </c>
      <c r="J398" s="95">
        <v>125500</v>
      </c>
      <c r="K398" s="143">
        <v>135000</v>
      </c>
      <c r="L398" s="142">
        <v>145000</v>
      </c>
    </row>
    <row r="399" spans="2:12" ht="15" customHeight="1">
      <c r="B399" s="16"/>
      <c r="C399" s="20"/>
      <c r="D399" s="20"/>
      <c r="E399" s="20"/>
      <c r="F399" s="20"/>
      <c r="G399" s="20"/>
      <c r="H399" s="95"/>
      <c r="I399" s="95"/>
      <c r="J399" s="95"/>
      <c r="K399" s="143"/>
      <c r="L399" s="142"/>
    </row>
    <row r="400" spans="2:12" ht="15" customHeight="1">
      <c r="B400" s="6" t="s">
        <v>118</v>
      </c>
      <c r="C400" s="19">
        <v>974</v>
      </c>
      <c r="D400" s="19" t="s">
        <v>241</v>
      </c>
      <c r="E400" s="20"/>
      <c r="F400" s="20"/>
      <c r="G400" s="20"/>
      <c r="H400" s="100">
        <f>H401</f>
        <v>109995</v>
      </c>
      <c r="I400" s="100">
        <v>110000</v>
      </c>
      <c r="J400" s="100">
        <v>110000</v>
      </c>
      <c r="K400" s="144">
        <v>110500</v>
      </c>
      <c r="L400" s="144">
        <v>110500</v>
      </c>
    </row>
    <row r="401" spans="2:12" ht="15" customHeight="1">
      <c r="B401" s="8" t="s">
        <v>119</v>
      </c>
      <c r="C401" s="19">
        <v>974</v>
      </c>
      <c r="D401" s="19" t="s">
        <v>241</v>
      </c>
      <c r="E401" s="19" t="s">
        <v>240</v>
      </c>
      <c r="F401" s="20"/>
      <c r="G401" s="20"/>
      <c r="H401" s="100">
        <f>H404</f>
        <v>109995</v>
      </c>
      <c r="I401" s="100">
        <v>110000</v>
      </c>
      <c r="J401" s="100">
        <v>110000</v>
      </c>
      <c r="K401" s="144">
        <v>110500</v>
      </c>
      <c r="L401" s="144">
        <v>110500</v>
      </c>
    </row>
    <row r="402" spans="2:12" ht="29.25" customHeight="1">
      <c r="B402" s="9" t="s">
        <v>197</v>
      </c>
      <c r="C402" s="20">
        <v>974</v>
      </c>
      <c r="D402" s="20" t="s">
        <v>241</v>
      </c>
      <c r="E402" s="20" t="s">
        <v>240</v>
      </c>
      <c r="F402" s="20">
        <v>5120000</v>
      </c>
      <c r="G402" s="20"/>
      <c r="H402" s="95">
        <f>H404</f>
        <v>109995</v>
      </c>
      <c r="I402" s="95">
        <v>110000</v>
      </c>
      <c r="J402" s="95">
        <v>110000</v>
      </c>
      <c r="K402" s="143">
        <v>110500</v>
      </c>
      <c r="L402" s="143">
        <v>110500</v>
      </c>
    </row>
    <row r="403" spans="2:12" ht="33" customHeight="1">
      <c r="B403" s="10" t="s">
        <v>198</v>
      </c>
      <c r="C403" s="20">
        <v>974</v>
      </c>
      <c r="D403" s="20" t="s">
        <v>241</v>
      </c>
      <c r="E403" s="20" t="s">
        <v>240</v>
      </c>
      <c r="F403" s="20">
        <v>5129700</v>
      </c>
      <c r="G403" s="20"/>
      <c r="H403" s="95">
        <f>H404</f>
        <v>109995</v>
      </c>
      <c r="I403" s="95">
        <v>110000</v>
      </c>
      <c r="J403" s="95">
        <v>110000</v>
      </c>
      <c r="K403" s="143">
        <v>110500</v>
      </c>
      <c r="L403" s="143">
        <v>110500</v>
      </c>
    </row>
    <row r="404" spans="2:12" ht="28.5" customHeight="1">
      <c r="B404" s="11" t="s">
        <v>87</v>
      </c>
      <c r="C404" s="20">
        <v>974</v>
      </c>
      <c r="D404" s="20" t="s">
        <v>241</v>
      </c>
      <c r="E404" s="20" t="s">
        <v>240</v>
      </c>
      <c r="F404" s="20">
        <v>5129700</v>
      </c>
      <c r="G404" s="20">
        <v>500</v>
      </c>
      <c r="H404" s="95">
        <v>109995</v>
      </c>
      <c r="I404" s="95">
        <v>110000</v>
      </c>
      <c r="J404" s="95">
        <v>110000</v>
      </c>
      <c r="K404" s="143">
        <v>110500</v>
      </c>
      <c r="L404" s="143">
        <v>110500</v>
      </c>
    </row>
    <row r="405" spans="2:12" ht="15" customHeight="1">
      <c r="B405" s="11"/>
      <c r="C405" s="20"/>
      <c r="D405" s="20"/>
      <c r="E405" s="20"/>
      <c r="F405" s="20"/>
      <c r="G405" s="20"/>
      <c r="H405" s="95"/>
      <c r="I405" s="95"/>
      <c r="J405" s="95"/>
      <c r="K405" s="143"/>
      <c r="L405" s="142"/>
    </row>
    <row r="406" spans="2:12" ht="15" customHeight="1">
      <c r="B406" s="6" t="s">
        <v>121</v>
      </c>
      <c r="C406" s="19">
        <v>974</v>
      </c>
      <c r="D406" s="19">
        <v>10</v>
      </c>
      <c r="E406" s="20"/>
      <c r="F406" s="20"/>
      <c r="G406" s="20"/>
      <c r="H406" s="100">
        <f>H411</f>
        <v>1673462</v>
      </c>
      <c r="I406" s="100">
        <f>I407+I411</f>
        <v>2457400</v>
      </c>
      <c r="J406" s="100">
        <f>J407+J411</f>
        <v>2422600</v>
      </c>
      <c r="K406" s="144">
        <f>K407+K411</f>
        <v>2548400</v>
      </c>
      <c r="L406" s="144">
        <f>L407+L411</f>
        <v>2602400</v>
      </c>
    </row>
    <row r="407" spans="2:12" ht="15" customHeight="1">
      <c r="B407" s="8" t="s">
        <v>126</v>
      </c>
      <c r="C407" s="19" t="s">
        <v>331</v>
      </c>
      <c r="D407" s="19" t="s">
        <v>345</v>
      </c>
      <c r="E407" s="19" t="s">
        <v>237</v>
      </c>
      <c r="F407" s="20"/>
      <c r="G407" s="20"/>
      <c r="H407" s="100">
        <v>0</v>
      </c>
      <c r="I407" s="100">
        <v>50400</v>
      </c>
      <c r="J407" s="100">
        <v>0</v>
      </c>
      <c r="K407" s="144">
        <v>0</v>
      </c>
      <c r="L407" s="144">
        <v>0</v>
      </c>
    </row>
    <row r="408" spans="2:12" ht="15" customHeight="1">
      <c r="B408" s="9" t="s">
        <v>127</v>
      </c>
      <c r="C408" s="20" t="s">
        <v>331</v>
      </c>
      <c r="D408" s="20" t="s">
        <v>345</v>
      </c>
      <c r="E408" s="20" t="s">
        <v>237</v>
      </c>
      <c r="F408" s="20" t="s">
        <v>30</v>
      </c>
      <c r="G408" s="20"/>
      <c r="H408" s="95">
        <v>0</v>
      </c>
      <c r="I408" s="95">
        <v>50400</v>
      </c>
      <c r="J408" s="95">
        <v>0</v>
      </c>
      <c r="K408" s="143">
        <v>0</v>
      </c>
      <c r="L408" s="143">
        <v>0</v>
      </c>
    </row>
    <row r="409" spans="2:12" ht="15" customHeight="1">
      <c r="B409" s="10" t="s">
        <v>31</v>
      </c>
      <c r="C409" s="20" t="s">
        <v>331</v>
      </c>
      <c r="D409" s="20" t="s">
        <v>345</v>
      </c>
      <c r="E409" s="20" t="s">
        <v>237</v>
      </c>
      <c r="F409" s="20" t="s">
        <v>29</v>
      </c>
      <c r="G409" s="20"/>
      <c r="H409" s="95">
        <v>0</v>
      </c>
      <c r="I409" s="95">
        <v>50400</v>
      </c>
      <c r="J409" s="95">
        <v>0</v>
      </c>
      <c r="K409" s="143">
        <v>0</v>
      </c>
      <c r="L409" s="143">
        <v>0</v>
      </c>
    </row>
    <row r="410" spans="2:12" ht="15" customHeight="1">
      <c r="B410" s="10" t="s">
        <v>125</v>
      </c>
      <c r="C410" s="20" t="s">
        <v>331</v>
      </c>
      <c r="D410" s="20" t="s">
        <v>345</v>
      </c>
      <c r="E410" s="20" t="s">
        <v>237</v>
      </c>
      <c r="F410" s="20" t="s">
        <v>29</v>
      </c>
      <c r="G410" s="20" t="s">
        <v>262</v>
      </c>
      <c r="H410" s="95">
        <v>0</v>
      </c>
      <c r="I410" s="95">
        <v>50400</v>
      </c>
      <c r="J410" s="95">
        <v>0</v>
      </c>
      <c r="K410" s="143">
        <v>0</v>
      </c>
      <c r="L410" s="143">
        <v>0</v>
      </c>
    </row>
    <row r="411" spans="2:12" ht="15" customHeight="1">
      <c r="B411" s="8" t="s">
        <v>199</v>
      </c>
      <c r="C411" s="19">
        <v>974</v>
      </c>
      <c r="D411" s="19">
        <v>10</v>
      </c>
      <c r="E411" s="19" t="s">
        <v>238</v>
      </c>
      <c r="F411" s="19"/>
      <c r="G411" s="19"/>
      <c r="H411" s="100">
        <f>H412+H415</f>
        <v>1673462</v>
      </c>
      <c r="I411" s="100">
        <f>I412+I415</f>
        <v>2407000</v>
      </c>
      <c r="J411" s="100">
        <f>J412+J415</f>
        <v>2422600</v>
      </c>
      <c r="K411" s="100">
        <f>K412+K415</f>
        <v>2548400</v>
      </c>
      <c r="L411" s="100">
        <f>L412+L415</f>
        <v>2602400</v>
      </c>
    </row>
    <row r="412" spans="2:12" ht="15" customHeight="1">
      <c r="B412" s="71" t="s">
        <v>127</v>
      </c>
      <c r="C412" s="20">
        <v>974</v>
      </c>
      <c r="D412" s="20">
        <v>10</v>
      </c>
      <c r="E412" s="20" t="s">
        <v>238</v>
      </c>
      <c r="F412" s="20">
        <v>5050000</v>
      </c>
      <c r="G412" s="20"/>
      <c r="H412" s="95">
        <f>H413</f>
        <v>189807</v>
      </c>
      <c r="I412" s="95">
        <v>164800</v>
      </c>
      <c r="J412" s="93">
        <f>J413</f>
        <v>180400</v>
      </c>
      <c r="K412" s="143">
        <v>198400</v>
      </c>
      <c r="L412" s="143">
        <v>202400</v>
      </c>
    </row>
    <row r="413" spans="2:12" ht="43.5" customHeight="1">
      <c r="B413" s="12" t="s">
        <v>200</v>
      </c>
      <c r="C413" s="20">
        <v>974</v>
      </c>
      <c r="D413" s="20">
        <v>10</v>
      </c>
      <c r="E413" s="20" t="s">
        <v>238</v>
      </c>
      <c r="F413" s="20">
        <v>5050502</v>
      </c>
      <c r="G413" s="20"/>
      <c r="H413" s="95">
        <f>H414</f>
        <v>189807</v>
      </c>
      <c r="I413" s="95">
        <v>164800</v>
      </c>
      <c r="J413" s="93">
        <f>J414</f>
        <v>180400</v>
      </c>
      <c r="K413" s="143">
        <v>198400</v>
      </c>
      <c r="L413" s="143">
        <v>202400</v>
      </c>
    </row>
    <row r="414" spans="2:12" ht="15" customHeight="1">
      <c r="B414" s="16" t="s">
        <v>125</v>
      </c>
      <c r="C414" s="20">
        <v>974</v>
      </c>
      <c r="D414" s="20">
        <v>10</v>
      </c>
      <c r="E414" s="20" t="s">
        <v>238</v>
      </c>
      <c r="F414" s="20">
        <v>5050502</v>
      </c>
      <c r="G414" s="20" t="s">
        <v>262</v>
      </c>
      <c r="H414" s="95">
        <v>189807</v>
      </c>
      <c r="I414" s="95">
        <v>164800</v>
      </c>
      <c r="J414" s="31">
        <v>180400</v>
      </c>
      <c r="K414" s="143">
        <v>198400</v>
      </c>
      <c r="L414" s="143">
        <v>202400</v>
      </c>
    </row>
    <row r="415" spans="2:12" ht="15" customHeight="1">
      <c r="B415" s="9" t="s">
        <v>164</v>
      </c>
      <c r="C415" s="59">
        <v>974</v>
      </c>
      <c r="D415" s="20">
        <v>10</v>
      </c>
      <c r="E415" s="20" t="s">
        <v>238</v>
      </c>
      <c r="F415" s="20">
        <v>5200000</v>
      </c>
      <c r="G415" s="20"/>
      <c r="H415" s="95">
        <f>H416</f>
        <v>1483655</v>
      </c>
      <c r="I415" s="95">
        <f>I416</f>
        <v>2242200</v>
      </c>
      <c r="J415" s="95">
        <f aca="true" t="shared" si="25" ref="J415:L416">J416</f>
        <v>2242200</v>
      </c>
      <c r="K415" s="95">
        <f t="shared" si="25"/>
        <v>2350000</v>
      </c>
      <c r="L415" s="95">
        <f t="shared" si="25"/>
        <v>2400000</v>
      </c>
    </row>
    <row r="416" spans="2:12" ht="69" customHeight="1">
      <c r="B416" s="16" t="s">
        <v>332</v>
      </c>
      <c r="C416" s="59">
        <v>974</v>
      </c>
      <c r="D416" s="20">
        <v>10</v>
      </c>
      <c r="E416" s="20" t="s">
        <v>238</v>
      </c>
      <c r="F416" s="20">
        <v>5201000</v>
      </c>
      <c r="G416" s="20"/>
      <c r="H416" s="95">
        <f>H417</f>
        <v>1483655</v>
      </c>
      <c r="I416" s="95">
        <f>I417</f>
        <v>2242200</v>
      </c>
      <c r="J416" s="95">
        <f t="shared" si="25"/>
        <v>2242200</v>
      </c>
      <c r="K416" s="95">
        <f t="shared" si="25"/>
        <v>2350000</v>
      </c>
      <c r="L416" s="95">
        <f t="shared" si="25"/>
        <v>2400000</v>
      </c>
    </row>
    <row r="417" spans="2:12" ht="15" customHeight="1">
      <c r="B417" s="16" t="s">
        <v>125</v>
      </c>
      <c r="C417" s="59">
        <v>974</v>
      </c>
      <c r="D417" s="20">
        <v>10</v>
      </c>
      <c r="E417" s="20" t="s">
        <v>238</v>
      </c>
      <c r="F417" s="20">
        <v>5201000</v>
      </c>
      <c r="G417" s="20" t="s">
        <v>262</v>
      </c>
      <c r="H417" s="95">
        <v>1483655</v>
      </c>
      <c r="I417" s="95">
        <v>2242200</v>
      </c>
      <c r="J417" s="95">
        <v>2242200</v>
      </c>
      <c r="K417" s="143">
        <v>2350000</v>
      </c>
      <c r="L417" s="143">
        <v>2400000</v>
      </c>
    </row>
    <row r="418" spans="2:12" ht="15" customHeight="1">
      <c r="B418" s="16"/>
      <c r="C418" s="20"/>
      <c r="D418" s="20"/>
      <c r="E418" s="20"/>
      <c r="F418" s="20"/>
      <c r="G418" s="20"/>
      <c r="H418" s="95"/>
      <c r="I418" s="95"/>
      <c r="J418" s="95"/>
      <c r="K418" s="143"/>
      <c r="L418" s="142"/>
    </row>
    <row r="419" spans="2:12" ht="48.75" customHeight="1">
      <c r="B419" s="105" t="s">
        <v>201</v>
      </c>
      <c r="C419" s="115">
        <v>992</v>
      </c>
      <c r="D419" s="115"/>
      <c r="E419" s="115"/>
      <c r="F419" s="115"/>
      <c r="G419" s="115"/>
      <c r="H419" s="97">
        <f>H421+H437</f>
        <v>125529040</v>
      </c>
      <c r="I419" s="97">
        <f>I421+I437</f>
        <v>67509765</v>
      </c>
      <c r="J419" s="97">
        <f>J421+J437</f>
        <v>60301810</v>
      </c>
      <c r="K419" s="97">
        <f>K421+K437</f>
        <v>49993252</v>
      </c>
      <c r="L419" s="97">
        <f>L421+L437</f>
        <v>45839197.2</v>
      </c>
    </row>
    <row r="420" spans="2:12" ht="15" customHeight="1">
      <c r="B420" s="5"/>
      <c r="C420" s="58"/>
      <c r="D420" s="58"/>
      <c r="E420" s="58"/>
      <c r="F420" s="58"/>
      <c r="G420" s="58"/>
      <c r="H420" s="100"/>
      <c r="I420" s="100"/>
      <c r="J420" s="100"/>
      <c r="K420" s="144"/>
      <c r="L420" s="142"/>
    </row>
    <row r="421" spans="2:12" s="28" customFormat="1" ht="15" customHeight="1">
      <c r="B421" s="32" t="s">
        <v>83</v>
      </c>
      <c r="C421" s="117">
        <v>992</v>
      </c>
      <c r="D421" s="117" t="s">
        <v>236</v>
      </c>
      <c r="E421" s="117"/>
      <c r="F421" s="117"/>
      <c r="G421" s="117"/>
      <c r="H421" s="101">
        <f>H422</f>
        <v>5185099</v>
      </c>
      <c r="I421" s="101">
        <f>I422+I428+I432</f>
        <v>3914300</v>
      </c>
      <c r="J421" s="101">
        <f>J422+J428+J432</f>
        <v>4313410</v>
      </c>
      <c r="K421" s="101">
        <f>K422+K428+K432</f>
        <v>5146952</v>
      </c>
      <c r="L421" s="101">
        <f>L422+L428+L432</f>
        <v>5647097.2</v>
      </c>
    </row>
    <row r="422" spans="2:12" ht="43.5" customHeight="1">
      <c r="B422" s="8" t="s">
        <v>202</v>
      </c>
      <c r="C422" s="19">
        <v>992</v>
      </c>
      <c r="D422" s="19" t="s">
        <v>236</v>
      </c>
      <c r="E422" s="19" t="s">
        <v>254</v>
      </c>
      <c r="F422" s="20"/>
      <c r="G422" s="20"/>
      <c r="H422" s="100">
        <f>H423</f>
        <v>5185099</v>
      </c>
      <c r="I422" s="100">
        <f>I423</f>
        <v>3851800</v>
      </c>
      <c r="J422" s="100">
        <f>J423</f>
        <v>4233410</v>
      </c>
      <c r="K422" s="100">
        <f>K423</f>
        <v>5066452</v>
      </c>
      <c r="L422" s="100">
        <f>L423</f>
        <v>5566597.2</v>
      </c>
    </row>
    <row r="423" spans="2:12" ht="45.75" customHeight="1">
      <c r="B423" s="9" t="s">
        <v>85</v>
      </c>
      <c r="C423" s="20">
        <v>992</v>
      </c>
      <c r="D423" s="20" t="s">
        <v>236</v>
      </c>
      <c r="E423" s="20" t="s">
        <v>254</v>
      </c>
      <c r="F423" s="20" t="s">
        <v>244</v>
      </c>
      <c r="G423" s="20"/>
      <c r="H423" s="95">
        <f>H424+H426</f>
        <v>5185099</v>
      </c>
      <c r="I423" s="95">
        <f>I425+I427</f>
        <v>3851800</v>
      </c>
      <c r="J423" s="95">
        <f>J425+J427</f>
        <v>4233410</v>
      </c>
      <c r="K423" s="95">
        <f>K425+K427</f>
        <v>5066452</v>
      </c>
      <c r="L423" s="95">
        <f>L425+L427</f>
        <v>5566597.2</v>
      </c>
    </row>
    <row r="424" spans="2:12" ht="15" customHeight="1">
      <c r="B424" s="16" t="s">
        <v>86</v>
      </c>
      <c r="C424" s="20">
        <v>992</v>
      </c>
      <c r="D424" s="20" t="s">
        <v>236</v>
      </c>
      <c r="E424" s="20" t="s">
        <v>254</v>
      </c>
      <c r="F424" s="20" t="s">
        <v>245</v>
      </c>
      <c r="G424" s="20"/>
      <c r="H424" s="95">
        <f>H425</f>
        <v>5067599</v>
      </c>
      <c r="I424" s="95">
        <v>3751100</v>
      </c>
      <c r="J424" s="95">
        <f>I424*1.1</f>
        <v>4126210.0000000005</v>
      </c>
      <c r="K424" s="143">
        <f>J424*1.2</f>
        <v>4951452</v>
      </c>
      <c r="L424" s="143">
        <f>K424*1.1</f>
        <v>5446597.2</v>
      </c>
    </row>
    <row r="425" spans="2:12" ht="29.25" customHeight="1">
      <c r="B425" s="16" t="s">
        <v>87</v>
      </c>
      <c r="C425" s="20">
        <v>992</v>
      </c>
      <c r="D425" s="20" t="s">
        <v>236</v>
      </c>
      <c r="E425" s="20" t="s">
        <v>254</v>
      </c>
      <c r="F425" s="20" t="s">
        <v>245</v>
      </c>
      <c r="G425" s="20">
        <v>500</v>
      </c>
      <c r="H425" s="95">
        <v>5067599</v>
      </c>
      <c r="I425" s="95">
        <f>I424</f>
        <v>3751100</v>
      </c>
      <c r="J425" s="95">
        <f>J424</f>
        <v>4126210.0000000005</v>
      </c>
      <c r="K425" s="95">
        <f>K424</f>
        <v>4951452</v>
      </c>
      <c r="L425" s="95">
        <f>L424</f>
        <v>5446597.2</v>
      </c>
    </row>
    <row r="426" spans="2:12" ht="32.25" customHeight="1">
      <c r="B426" s="12" t="s">
        <v>203</v>
      </c>
      <c r="C426" s="20">
        <v>992</v>
      </c>
      <c r="D426" s="20" t="s">
        <v>236</v>
      </c>
      <c r="E426" s="20" t="s">
        <v>254</v>
      </c>
      <c r="F426" s="20" t="s">
        <v>255</v>
      </c>
      <c r="G426" s="20"/>
      <c r="H426" s="95">
        <f>H427</f>
        <v>117500</v>
      </c>
      <c r="I426" s="95">
        <f>I427</f>
        <v>100700</v>
      </c>
      <c r="J426" s="95">
        <f>J427</f>
        <v>107200</v>
      </c>
      <c r="K426" s="95">
        <f>K427</f>
        <v>115000</v>
      </c>
      <c r="L426" s="95">
        <f>L427</f>
        <v>120000</v>
      </c>
    </row>
    <row r="427" spans="2:12" ht="32.25" customHeight="1">
      <c r="B427" s="16" t="s">
        <v>87</v>
      </c>
      <c r="C427" s="20" t="s">
        <v>349</v>
      </c>
      <c r="D427" s="20" t="s">
        <v>236</v>
      </c>
      <c r="E427" s="20" t="s">
        <v>254</v>
      </c>
      <c r="F427" s="20" t="s">
        <v>255</v>
      </c>
      <c r="G427" s="20" t="s">
        <v>319</v>
      </c>
      <c r="H427" s="95">
        <v>117500</v>
      </c>
      <c r="I427" s="95">
        <v>100700</v>
      </c>
      <c r="J427" s="95">
        <v>107200</v>
      </c>
      <c r="K427" s="143">
        <v>115000</v>
      </c>
      <c r="L427" s="143">
        <v>120000</v>
      </c>
    </row>
    <row r="428" spans="2:12" ht="15" customHeight="1">
      <c r="B428" s="8" t="s">
        <v>204</v>
      </c>
      <c r="C428" s="19">
        <v>992</v>
      </c>
      <c r="D428" s="19" t="s">
        <v>236</v>
      </c>
      <c r="E428" s="19">
        <v>11</v>
      </c>
      <c r="F428" s="20"/>
      <c r="G428" s="20"/>
      <c r="H428" s="100"/>
      <c r="I428" s="100">
        <v>12500</v>
      </c>
      <c r="J428" s="100">
        <v>30000</v>
      </c>
      <c r="K428" s="144">
        <v>30000</v>
      </c>
      <c r="L428" s="144">
        <v>30000</v>
      </c>
    </row>
    <row r="429" spans="2:12" ht="15" customHeight="1">
      <c r="B429" s="9" t="s">
        <v>205</v>
      </c>
      <c r="C429" s="20">
        <v>992</v>
      </c>
      <c r="D429" s="20" t="s">
        <v>236</v>
      </c>
      <c r="E429" s="20">
        <v>11</v>
      </c>
      <c r="F429" s="20" t="s">
        <v>340</v>
      </c>
      <c r="G429" s="20"/>
      <c r="H429" s="95"/>
      <c r="I429" s="95">
        <f>I428</f>
        <v>12500</v>
      </c>
      <c r="J429" s="95">
        <v>30000</v>
      </c>
      <c r="K429" s="143">
        <v>30000</v>
      </c>
      <c r="L429" s="143">
        <v>30000</v>
      </c>
    </row>
    <row r="430" spans="2:12" ht="15" customHeight="1">
      <c r="B430" s="11" t="s">
        <v>206</v>
      </c>
      <c r="C430" s="20">
        <v>992</v>
      </c>
      <c r="D430" s="20" t="s">
        <v>236</v>
      </c>
      <c r="E430" s="20">
        <v>11</v>
      </c>
      <c r="F430" s="20" t="s">
        <v>341</v>
      </c>
      <c r="G430" s="20"/>
      <c r="H430" s="95"/>
      <c r="I430" s="95">
        <f>I428</f>
        <v>12500</v>
      </c>
      <c r="J430" s="95">
        <v>30000</v>
      </c>
      <c r="K430" s="143">
        <v>30000</v>
      </c>
      <c r="L430" s="143">
        <v>30000</v>
      </c>
    </row>
    <row r="431" spans="2:12" ht="15" customHeight="1">
      <c r="B431" s="10" t="s">
        <v>117</v>
      </c>
      <c r="C431" s="20">
        <v>992</v>
      </c>
      <c r="D431" s="20" t="s">
        <v>236</v>
      </c>
      <c r="E431" s="20">
        <v>11</v>
      </c>
      <c r="F431" s="20" t="s">
        <v>341</v>
      </c>
      <c r="G431" s="20" t="s">
        <v>266</v>
      </c>
      <c r="H431" s="95"/>
      <c r="I431" s="95">
        <f>I428</f>
        <v>12500</v>
      </c>
      <c r="J431" s="95">
        <v>30000</v>
      </c>
      <c r="K431" s="143">
        <v>30000</v>
      </c>
      <c r="L431" s="143">
        <v>30000</v>
      </c>
    </row>
    <row r="432" spans="2:12" ht="15" customHeight="1">
      <c r="B432" s="8" t="s">
        <v>207</v>
      </c>
      <c r="C432" s="19">
        <v>992</v>
      </c>
      <c r="D432" s="19" t="s">
        <v>236</v>
      </c>
      <c r="E432" s="19">
        <v>12</v>
      </c>
      <c r="F432" s="19"/>
      <c r="G432" s="20"/>
      <c r="H432" s="100"/>
      <c r="I432" s="100">
        <v>50000</v>
      </c>
      <c r="J432" s="100">
        <v>50000</v>
      </c>
      <c r="K432" s="144">
        <v>50500</v>
      </c>
      <c r="L432" s="143">
        <v>50500</v>
      </c>
    </row>
    <row r="433" spans="2:12" ht="15" customHeight="1">
      <c r="B433" s="9" t="s">
        <v>208</v>
      </c>
      <c r="C433" s="20">
        <v>992</v>
      </c>
      <c r="D433" s="20" t="s">
        <v>236</v>
      </c>
      <c r="E433" s="20">
        <v>12</v>
      </c>
      <c r="F433" s="20" t="s">
        <v>342</v>
      </c>
      <c r="G433" s="20"/>
      <c r="H433" s="95"/>
      <c r="I433" s="95">
        <f>I432</f>
        <v>50000</v>
      </c>
      <c r="J433" s="95">
        <v>50000</v>
      </c>
      <c r="K433" s="143">
        <v>50500</v>
      </c>
      <c r="L433" s="143">
        <v>50500</v>
      </c>
    </row>
    <row r="434" spans="2:12" ht="15" customHeight="1">
      <c r="B434" s="11" t="s">
        <v>209</v>
      </c>
      <c r="C434" s="20">
        <v>992</v>
      </c>
      <c r="D434" s="20" t="s">
        <v>236</v>
      </c>
      <c r="E434" s="20">
        <v>12</v>
      </c>
      <c r="F434" s="20" t="s">
        <v>343</v>
      </c>
      <c r="G434" s="20"/>
      <c r="H434" s="95"/>
      <c r="I434" s="95">
        <f>I432</f>
        <v>50000</v>
      </c>
      <c r="J434" s="95">
        <v>50000</v>
      </c>
      <c r="K434" s="143">
        <v>50500</v>
      </c>
      <c r="L434" s="143">
        <v>50500</v>
      </c>
    </row>
    <row r="435" spans="2:12" ht="15" customHeight="1">
      <c r="B435" s="10" t="s">
        <v>117</v>
      </c>
      <c r="C435" s="20">
        <v>992</v>
      </c>
      <c r="D435" s="20" t="s">
        <v>236</v>
      </c>
      <c r="E435" s="20">
        <v>12</v>
      </c>
      <c r="F435" s="20" t="s">
        <v>343</v>
      </c>
      <c r="G435" s="20" t="s">
        <v>266</v>
      </c>
      <c r="H435" s="95"/>
      <c r="I435" s="95">
        <f>I432</f>
        <v>50000</v>
      </c>
      <c r="J435" s="95">
        <v>50000</v>
      </c>
      <c r="K435" s="143">
        <v>50500</v>
      </c>
      <c r="L435" s="143">
        <v>50500</v>
      </c>
    </row>
    <row r="436" spans="2:12" ht="15" customHeight="1">
      <c r="B436" s="6"/>
      <c r="C436" s="161">
        <v>992</v>
      </c>
      <c r="D436" s="161" t="s">
        <v>243</v>
      </c>
      <c r="E436" s="161"/>
      <c r="F436" s="161"/>
      <c r="G436" s="161"/>
      <c r="H436" s="98"/>
      <c r="I436" s="98"/>
      <c r="J436" s="98"/>
      <c r="K436" s="142"/>
      <c r="L436" s="142"/>
    </row>
    <row r="437" spans="2:12" ht="15" customHeight="1">
      <c r="B437" s="6" t="s">
        <v>210</v>
      </c>
      <c r="C437" s="161"/>
      <c r="D437" s="161"/>
      <c r="E437" s="161"/>
      <c r="F437" s="161"/>
      <c r="G437" s="161"/>
      <c r="H437" s="100">
        <f>H438+H443+H493+H507</f>
        <v>120343941</v>
      </c>
      <c r="I437" s="100">
        <f>I438+I443+I493+I507</f>
        <v>63595465</v>
      </c>
      <c r="J437" s="100">
        <f>J438+J443+J493+J507</f>
        <v>55988400</v>
      </c>
      <c r="K437" s="100">
        <f>K438+K443+K493+K507</f>
        <v>44846300</v>
      </c>
      <c r="L437" s="100">
        <f>L438+L443+L493+L507</f>
        <v>40192100</v>
      </c>
    </row>
    <row r="438" spans="2:12" ht="30.75" customHeight="1">
      <c r="B438" s="8" t="s">
        <v>211</v>
      </c>
      <c r="C438" s="19">
        <v>992</v>
      </c>
      <c r="D438" s="19">
        <v>11</v>
      </c>
      <c r="E438" s="19" t="s">
        <v>236</v>
      </c>
      <c r="F438" s="19"/>
      <c r="G438" s="19"/>
      <c r="H438" s="100">
        <v>38915800</v>
      </c>
      <c r="I438" s="100">
        <f>I439</f>
        <v>32013400</v>
      </c>
      <c r="J438" s="100">
        <f aca="true" t="shared" si="26" ref="J438:L441">J439</f>
        <v>32333400</v>
      </c>
      <c r="K438" s="100">
        <f t="shared" si="26"/>
        <v>32656600</v>
      </c>
      <c r="L438" s="100">
        <f t="shared" si="26"/>
        <v>32983100</v>
      </c>
    </row>
    <row r="439" spans="2:12" ht="15" customHeight="1">
      <c r="B439" s="9" t="s">
        <v>212</v>
      </c>
      <c r="C439" s="20">
        <v>992</v>
      </c>
      <c r="D439" s="20">
        <v>11</v>
      </c>
      <c r="E439" s="20" t="s">
        <v>236</v>
      </c>
      <c r="F439" s="20">
        <v>5160000</v>
      </c>
      <c r="G439" s="20"/>
      <c r="H439" s="95">
        <v>38915800</v>
      </c>
      <c r="I439" s="95">
        <f>I440</f>
        <v>32013400</v>
      </c>
      <c r="J439" s="95">
        <f t="shared" si="26"/>
        <v>32333400</v>
      </c>
      <c r="K439" s="95">
        <f t="shared" si="26"/>
        <v>32656600</v>
      </c>
      <c r="L439" s="95">
        <f t="shared" si="26"/>
        <v>32983100</v>
      </c>
    </row>
    <row r="440" spans="2:12" ht="17.25" customHeight="1">
      <c r="B440" s="10" t="s">
        <v>212</v>
      </c>
      <c r="C440" s="20">
        <v>992</v>
      </c>
      <c r="D440" s="20">
        <v>11</v>
      </c>
      <c r="E440" s="20" t="s">
        <v>236</v>
      </c>
      <c r="F440" s="20">
        <v>5160100</v>
      </c>
      <c r="G440" s="20"/>
      <c r="H440" s="95">
        <v>38915800</v>
      </c>
      <c r="I440" s="95">
        <f>I441</f>
        <v>32013400</v>
      </c>
      <c r="J440" s="95">
        <f t="shared" si="26"/>
        <v>32333400</v>
      </c>
      <c r="K440" s="95">
        <f t="shared" si="26"/>
        <v>32656600</v>
      </c>
      <c r="L440" s="95">
        <f t="shared" si="26"/>
        <v>32983100</v>
      </c>
    </row>
    <row r="441" spans="2:12" ht="31.5" customHeight="1">
      <c r="B441" s="16" t="s">
        <v>213</v>
      </c>
      <c r="C441" s="20">
        <v>992</v>
      </c>
      <c r="D441" s="20">
        <v>11</v>
      </c>
      <c r="E441" s="20" t="s">
        <v>236</v>
      </c>
      <c r="F441" s="20">
        <v>5160130</v>
      </c>
      <c r="G441" s="20"/>
      <c r="H441" s="95">
        <v>38915800</v>
      </c>
      <c r="I441" s="95">
        <f>I442</f>
        <v>32013400</v>
      </c>
      <c r="J441" s="95">
        <f t="shared" si="26"/>
        <v>32333400</v>
      </c>
      <c r="K441" s="95">
        <f t="shared" si="26"/>
        <v>32656600</v>
      </c>
      <c r="L441" s="95">
        <f t="shared" si="26"/>
        <v>32983100</v>
      </c>
    </row>
    <row r="442" spans="2:12" ht="15" customHeight="1">
      <c r="B442" s="16" t="s">
        <v>214</v>
      </c>
      <c r="C442" s="20">
        <v>992</v>
      </c>
      <c r="D442" s="20">
        <v>11</v>
      </c>
      <c r="E442" s="20" t="s">
        <v>236</v>
      </c>
      <c r="F442" s="20">
        <v>5160130</v>
      </c>
      <c r="G442" s="20" t="s">
        <v>269</v>
      </c>
      <c r="H442" s="95">
        <v>38915800</v>
      </c>
      <c r="I442" s="95">
        <v>32013400</v>
      </c>
      <c r="J442" s="31">
        <v>32333400</v>
      </c>
      <c r="K442" s="143">
        <v>32656600</v>
      </c>
      <c r="L442" s="143">
        <v>32983100</v>
      </c>
    </row>
    <row r="443" spans="2:12" ht="25.5" customHeight="1">
      <c r="B443" s="72" t="s">
        <v>215</v>
      </c>
      <c r="C443" s="19">
        <v>992</v>
      </c>
      <c r="D443" s="19">
        <v>11</v>
      </c>
      <c r="E443" s="19" t="s">
        <v>253</v>
      </c>
      <c r="F443" s="19"/>
      <c r="G443" s="20"/>
      <c r="H443" s="100">
        <f>H444+H454+H459+H463+H475</f>
        <v>68031979</v>
      </c>
      <c r="I443" s="100">
        <f>I444+I454+I463+I475</f>
        <v>21217285</v>
      </c>
      <c r="J443" s="100">
        <f>J444+J454+J463+J475</f>
        <v>15352600</v>
      </c>
      <c r="K443" s="100">
        <f>K444+K454+K463+K475</f>
        <v>9498200</v>
      </c>
      <c r="L443" s="100">
        <f>L444+L454+L463+L475</f>
        <v>4502900</v>
      </c>
    </row>
    <row r="444" spans="2:12" ht="15" customHeight="1">
      <c r="B444" s="76" t="s">
        <v>216</v>
      </c>
      <c r="C444" s="20">
        <v>992</v>
      </c>
      <c r="D444" s="20" t="s">
        <v>243</v>
      </c>
      <c r="E444" s="20" t="s">
        <v>253</v>
      </c>
      <c r="F444" s="20">
        <v>1000000</v>
      </c>
      <c r="G444" s="20"/>
      <c r="H444" s="95">
        <f>H445+H448+H451</f>
        <v>31847590</v>
      </c>
      <c r="I444" s="95">
        <f>I445+I448+I451</f>
        <v>4000000</v>
      </c>
      <c r="J444" s="95">
        <f>J445+J448+J451</f>
        <v>4000000</v>
      </c>
      <c r="K444" s="143">
        <f>K445+K448+K451</f>
        <v>4000000</v>
      </c>
      <c r="L444" s="143">
        <f>L445+L448+L451</f>
        <v>0</v>
      </c>
    </row>
    <row r="445" spans="2:12" ht="31.5" customHeight="1">
      <c r="B445" s="16" t="s">
        <v>336</v>
      </c>
      <c r="C445" s="57">
        <v>992</v>
      </c>
      <c r="D445" s="20" t="s">
        <v>243</v>
      </c>
      <c r="E445" s="20" t="s">
        <v>253</v>
      </c>
      <c r="F445" s="20">
        <v>1001100</v>
      </c>
      <c r="G445" s="20"/>
      <c r="H445" s="95">
        <f>H446+H447</f>
        <v>4660630</v>
      </c>
      <c r="I445" s="95">
        <f>I446+I447</f>
        <v>4000000</v>
      </c>
      <c r="J445" s="95">
        <f>J446+J447</f>
        <v>4000000</v>
      </c>
      <c r="K445" s="143">
        <f>K446+K447</f>
        <v>4000000</v>
      </c>
      <c r="L445" s="143">
        <f>L446+L447</f>
        <v>0</v>
      </c>
    </row>
    <row r="446" spans="2:12" ht="44.25" customHeight="1">
      <c r="B446" s="12" t="s">
        <v>337</v>
      </c>
      <c r="C446" s="57">
        <v>992</v>
      </c>
      <c r="D446" s="20" t="s">
        <v>243</v>
      </c>
      <c r="E446" s="20" t="s">
        <v>253</v>
      </c>
      <c r="F446" s="20">
        <v>1001100</v>
      </c>
      <c r="G446" s="20" t="s">
        <v>338</v>
      </c>
      <c r="H446" s="95">
        <v>2710640</v>
      </c>
      <c r="I446" s="95">
        <v>1560000</v>
      </c>
      <c r="J446" s="95">
        <v>1560000</v>
      </c>
      <c r="K446" s="143">
        <v>1560000</v>
      </c>
      <c r="L446" s="143"/>
    </row>
    <row r="447" spans="2:12" ht="44.25" customHeight="1">
      <c r="B447" s="12" t="s">
        <v>435</v>
      </c>
      <c r="C447" s="57">
        <v>992</v>
      </c>
      <c r="D447" s="20" t="s">
        <v>243</v>
      </c>
      <c r="E447" s="20" t="s">
        <v>253</v>
      </c>
      <c r="F447" s="20" t="s">
        <v>434</v>
      </c>
      <c r="G447" s="20" t="s">
        <v>339</v>
      </c>
      <c r="H447" s="95">
        <v>1949990</v>
      </c>
      <c r="I447" s="95">
        <v>2440000</v>
      </c>
      <c r="J447" s="95">
        <v>2440000</v>
      </c>
      <c r="K447" s="143">
        <v>2440000</v>
      </c>
      <c r="L447" s="143"/>
    </row>
    <row r="448" spans="2:12" ht="30.75" customHeight="1">
      <c r="B448" s="12" t="s">
        <v>146</v>
      </c>
      <c r="C448" s="57">
        <v>992</v>
      </c>
      <c r="D448" s="20" t="s">
        <v>243</v>
      </c>
      <c r="E448" s="20" t="s">
        <v>253</v>
      </c>
      <c r="F448" s="20" t="s">
        <v>316</v>
      </c>
      <c r="G448" s="20"/>
      <c r="H448" s="95">
        <v>25260000</v>
      </c>
      <c r="J448" s="95">
        <v>0</v>
      </c>
      <c r="K448" s="143">
        <v>0</v>
      </c>
      <c r="L448" s="143">
        <v>0</v>
      </c>
    </row>
    <row r="449" spans="2:12" ht="44.25" customHeight="1">
      <c r="B449" s="12" t="s">
        <v>335</v>
      </c>
      <c r="C449" s="57">
        <v>992</v>
      </c>
      <c r="D449" s="20" t="s">
        <v>243</v>
      </c>
      <c r="E449" s="20" t="s">
        <v>253</v>
      </c>
      <c r="F449" s="20" t="s">
        <v>317</v>
      </c>
      <c r="G449" s="20"/>
      <c r="H449" s="95">
        <v>25260000</v>
      </c>
      <c r="J449" s="95">
        <v>0</v>
      </c>
      <c r="K449" s="143">
        <v>0</v>
      </c>
      <c r="L449" s="143">
        <v>0</v>
      </c>
    </row>
    <row r="450" spans="2:12" ht="75" customHeight="1">
      <c r="B450" s="12" t="s">
        <v>48</v>
      </c>
      <c r="C450" s="57">
        <v>992</v>
      </c>
      <c r="D450" s="20" t="s">
        <v>243</v>
      </c>
      <c r="E450" s="20" t="s">
        <v>253</v>
      </c>
      <c r="F450" s="20" t="s">
        <v>317</v>
      </c>
      <c r="G450" s="20" t="s">
        <v>46</v>
      </c>
      <c r="H450" s="95">
        <v>25260000</v>
      </c>
      <c r="J450" s="95">
        <v>0</v>
      </c>
      <c r="K450" s="143">
        <v>0</v>
      </c>
      <c r="L450" s="143">
        <v>0</v>
      </c>
    </row>
    <row r="451" spans="2:12" ht="28.5" customHeight="1">
      <c r="B451" s="10" t="s">
        <v>217</v>
      </c>
      <c r="C451" s="20">
        <v>992</v>
      </c>
      <c r="D451" s="20">
        <v>11</v>
      </c>
      <c r="E451" s="20" t="s">
        <v>253</v>
      </c>
      <c r="F451" s="20">
        <v>1040000</v>
      </c>
      <c r="G451" s="20"/>
      <c r="H451" s="95">
        <f>H452</f>
        <v>1926960</v>
      </c>
      <c r="I451" s="95"/>
      <c r="J451" s="95"/>
      <c r="K451" s="143"/>
      <c r="L451" s="143"/>
    </row>
    <row r="452" spans="2:12" ht="15" customHeight="1">
      <c r="B452" s="10" t="s">
        <v>218</v>
      </c>
      <c r="C452" s="20">
        <v>992</v>
      </c>
      <c r="D452" s="20">
        <v>11</v>
      </c>
      <c r="E452" s="20" t="s">
        <v>253</v>
      </c>
      <c r="F452" s="20">
        <v>1040200</v>
      </c>
      <c r="G452" s="20"/>
      <c r="H452" s="95">
        <f>H453</f>
        <v>1926960</v>
      </c>
      <c r="I452" s="95"/>
      <c r="J452" s="95"/>
      <c r="K452" s="143"/>
      <c r="L452" s="143"/>
    </row>
    <row r="453" spans="2:12" ht="15" customHeight="1">
      <c r="B453" s="10" t="s">
        <v>219</v>
      </c>
      <c r="C453" s="20">
        <v>992</v>
      </c>
      <c r="D453" s="20">
        <v>11</v>
      </c>
      <c r="E453" s="20" t="s">
        <v>253</v>
      </c>
      <c r="F453" s="20">
        <v>1040200</v>
      </c>
      <c r="G453" s="20" t="s">
        <v>256</v>
      </c>
      <c r="H453" s="95">
        <v>1926960</v>
      </c>
      <c r="I453" s="95"/>
      <c r="J453" s="95"/>
      <c r="K453" s="143"/>
      <c r="L453" s="143"/>
    </row>
    <row r="454" spans="2:12" ht="15" customHeight="1">
      <c r="B454" s="16" t="s">
        <v>333</v>
      </c>
      <c r="C454" s="20" t="s">
        <v>349</v>
      </c>
      <c r="D454" s="20" t="s">
        <v>243</v>
      </c>
      <c r="E454" s="20" t="s">
        <v>253</v>
      </c>
      <c r="F454" s="20" t="s">
        <v>49</v>
      </c>
      <c r="G454" s="20"/>
      <c r="H454" s="95">
        <f>H455+H457</f>
        <v>5706087</v>
      </c>
      <c r="I454" s="95">
        <f>I455+I457</f>
        <v>4625185</v>
      </c>
      <c r="J454" s="95">
        <v>0</v>
      </c>
      <c r="K454" s="143">
        <v>0</v>
      </c>
      <c r="L454" s="143">
        <v>0</v>
      </c>
    </row>
    <row r="455" spans="2:12" ht="34.5" customHeight="1">
      <c r="B455" s="16" t="s">
        <v>334</v>
      </c>
      <c r="C455" s="20" t="s">
        <v>349</v>
      </c>
      <c r="D455" s="20" t="s">
        <v>243</v>
      </c>
      <c r="E455" s="20" t="s">
        <v>253</v>
      </c>
      <c r="F455" s="20" t="s">
        <v>50</v>
      </c>
      <c r="G455" s="20"/>
      <c r="H455" s="95">
        <f>H456</f>
        <v>276215</v>
      </c>
      <c r="I455" s="95">
        <f>I456</f>
        <v>137405</v>
      </c>
      <c r="J455" s="95">
        <v>0</v>
      </c>
      <c r="K455" s="143">
        <v>0</v>
      </c>
      <c r="L455" s="143">
        <v>0</v>
      </c>
    </row>
    <row r="456" spans="2:12" ht="15" customHeight="1">
      <c r="B456" s="10" t="s">
        <v>219</v>
      </c>
      <c r="C456" s="20" t="s">
        <v>349</v>
      </c>
      <c r="D456" s="20" t="s">
        <v>243</v>
      </c>
      <c r="E456" s="20" t="s">
        <v>253</v>
      </c>
      <c r="F456" s="20" t="s">
        <v>50</v>
      </c>
      <c r="G456" s="20" t="s">
        <v>256</v>
      </c>
      <c r="H456" s="95">
        <v>276215</v>
      </c>
      <c r="I456" s="95">
        <v>137405</v>
      </c>
      <c r="J456" s="95">
        <v>0</v>
      </c>
      <c r="K456" s="143">
        <v>0</v>
      </c>
      <c r="L456" s="143">
        <v>0</v>
      </c>
    </row>
    <row r="457" spans="2:12" ht="73.5" customHeight="1">
      <c r="B457" s="16" t="s">
        <v>52</v>
      </c>
      <c r="C457" s="20" t="s">
        <v>349</v>
      </c>
      <c r="D457" s="20" t="s">
        <v>243</v>
      </c>
      <c r="E457" s="20" t="s">
        <v>253</v>
      </c>
      <c r="F457" s="20" t="s">
        <v>51</v>
      </c>
      <c r="G457" s="20"/>
      <c r="H457" s="95">
        <v>5429872</v>
      </c>
      <c r="I457" s="95">
        <f>I458</f>
        <v>4487780</v>
      </c>
      <c r="J457" s="95">
        <v>0</v>
      </c>
      <c r="K457" s="143">
        <v>0</v>
      </c>
      <c r="L457" s="143">
        <v>0</v>
      </c>
    </row>
    <row r="458" spans="2:12" ht="15" customHeight="1">
      <c r="B458" s="10" t="s">
        <v>219</v>
      </c>
      <c r="C458" s="20" t="s">
        <v>349</v>
      </c>
      <c r="D458" s="20" t="s">
        <v>243</v>
      </c>
      <c r="E458" s="20" t="s">
        <v>253</v>
      </c>
      <c r="F458" s="20" t="s">
        <v>51</v>
      </c>
      <c r="G458" s="20" t="s">
        <v>256</v>
      </c>
      <c r="H458" s="95">
        <f>H457</f>
        <v>5429872</v>
      </c>
      <c r="I458" s="95">
        <v>4487780</v>
      </c>
      <c r="J458" s="95">
        <v>0</v>
      </c>
      <c r="K458" s="143">
        <v>0</v>
      </c>
      <c r="L458" s="143">
        <v>0</v>
      </c>
    </row>
    <row r="459" spans="2:12" ht="33" customHeight="1">
      <c r="B459" s="10" t="s">
        <v>16</v>
      </c>
      <c r="C459" s="20" t="s">
        <v>349</v>
      </c>
      <c r="D459" s="20" t="s">
        <v>243</v>
      </c>
      <c r="E459" s="20" t="s">
        <v>253</v>
      </c>
      <c r="F459" s="20" t="s">
        <v>15</v>
      </c>
      <c r="G459" s="20"/>
      <c r="H459" s="95">
        <v>2726200</v>
      </c>
      <c r="J459" s="95"/>
      <c r="K459" s="143"/>
      <c r="L459" s="143"/>
    </row>
    <row r="460" spans="2:12" ht="32.25" customHeight="1">
      <c r="B460" s="10" t="s">
        <v>55</v>
      </c>
      <c r="C460" s="20" t="s">
        <v>349</v>
      </c>
      <c r="D460" s="20" t="s">
        <v>243</v>
      </c>
      <c r="E460" s="20" t="s">
        <v>253</v>
      </c>
      <c r="F460" s="20" t="s">
        <v>53</v>
      </c>
      <c r="G460" s="20"/>
      <c r="H460" s="95">
        <v>2726200</v>
      </c>
      <c r="J460" s="95"/>
      <c r="K460" s="143"/>
      <c r="L460" s="143"/>
    </row>
    <row r="461" spans="2:12" ht="36" customHeight="1">
      <c r="B461" s="10" t="s">
        <v>56</v>
      </c>
      <c r="C461" s="20" t="s">
        <v>349</v>
      </c>
      <c r="D461" s="20" t="s">
        <v>243</v>
      </c>
      <c r="E461" s="20" t="s">
        <v>253</v>
      </c>
      <c r="F461" s="20" t="s">
        <v>54</v>
      </c>
      <c r="G461" s="20"/>
      <c r="H461" s="95">
        <v>2726200</v>
      </c>
      <c r="J461" s="95"/>
      <c r="K461" s="143"/>
      <c r="L461" s="142"/>
    </row>
    <row r="462" spans="2:12" ht="15" customHeight="1">
      <c r="B462" s="10" t="s">
        <v>219</v>
      </c>
      <c r="C462" s="20" t="s">
        <v>349</v>
      </c>
      <c r="D462" s="20" t="s">
        <v>243</v>
      </c>
      <c r="E462" s="20" t="s">
        <v>253</v>
      </c>
      <c r="F462" s="20" t="s">
        <v>54</v>
      </c>
      <c r="G462" s="20" t="s">
        <v>256</v>
      </c>
      <c r="H462" s="95">
        <v>2726200</v>
      </c>
      <c r="J462" s="95"/>
      <c r="K462" s="143"/>
      <c r="L462" s="142"/>
    </row>
    <row r="463" spans="2:12" ht="15" customHeight="1">
      <c r="B463" s="16" t="s">
        <v>220</v>
      </c>
      <c r="C463" s="20">
        <v>992</v>
      </c>
      <c r="D463" s="20">
        <v>11</v>
      </c>
      <c r="E463" s="20" t="s">
        <v>253</v>
      </c>
      <c r="F463" s="20">
        <v>5210000</v>
      </c>
      <c r="G463" s="20"/>
      <c r="H463" s="95">
        <f>H466</f>
        <v>4951700</v>
      </c>
      <c r="I463" s="95">
        <f>I466</f>
        <v>3763900</v>
      </c>
      <c r="J463" s="95">
        <f>J466</f>
        <v>4433900</v>
      </c>
      <c r="K463" s="143">
        <f>K466</f>
        <v>4468200</v>
      </c>
      <c r="L463" s="143">
        <f>L466</f>
        <v>4502900</v>
      </c>
    </row>
    <row r="464" spans="2:12" ht="15" customHeight="1">
      <c r="B464" s="169" t="s">
        <v>221</v>
      </c>
      <c r="C464" s="163">
        <v>992</v>
      </c>
      <c r="D464" s="20"/>
      <c r="E464" s="20"/>
      <c r="F464" s="20"/>
      <c r="G464" s="161"/>
      <c r="H464" s="98"/>
      <c r="I464" s="98"/>
      <c r="J464" s="98"/>
      <c r="K464" s="147"/>
      <c r="L464" s="142"/>
    </row>
    <row r="465" spans="2:12" ht="15" customHeight="1">
      <c r="B465" s="169"/>
      <c r="C465" s="163"/>
      <c r="D465" s="20"/>
      <c r="E465" s="20"/>
      <c r="F465" s="20"/>
      <c r="G465" s="161"/>
      <c r="H465" s="95"/>
      <c r="I465" s="95"/>
      <c r="J465" s="95"/>
      <c r="K465" s="147"/>
      <c r="L465" s="142"/>
    </row>
    <row r="466" spans="2:12" ht="28.5" customHeight="1">
      <c r="B466" s="169"/>
      <c r="C466" s="163"/>
      <c r="D466" s="20">
        <v>11</v>
      </c>
      <c r="E466" s="20" t="s">
        <v>253</v>
      </c>
      <c r="F466" s="20">
        <v>5210100</v>
      </c>
      <c r="G466" s="161"/>
      <c r="H466" s="95">
        <f>H467+H469+H471+H473</f>
        <v>4951700</v>
      </c>
      <c r="I466" s="95">
        <f>I467+I469+I471+I473</f>
        <v>3763900</v>
      </c>
      <c r="J466" s="95">
        <f>J467+J469+J471+J473</f>
        <v>4433900</v>
      </c>
      <c r="K466" s="143">
        <f>K467+K469+K471+K473</f>
        <v>4468200</v>
      </c>
      <c r="L466" s="143">
        <f>L467+L469+L471+L473</f>
        <v>4502900</v>
      </c>
    </row>
    <row r="467" spans="2:12" ht="55.5" customHeight="1">
      <c r="B467" s="10" t="s">
        <v>350</v>
      </c>
      <c r="C467" s="113">
        <v>992</v>
      </c>
      <c r="D467" s="20">
        <v>11</v>
      </c>
      <c r="E467" s="20" t="s">
        <v>253</v>
      </c>
      <c r="F467" s="20">
        <v>5210106</v>
      </c>
      <c r="G467" s="20"/>
      <c r="H467" s="95">
        <v>400000</v>
      </c>
      <c r="J467" s="95">
        <v>0</v>
      </c>
      <c r="K467" s="143">
        <v>0</v>
      </c>
      <c r="L467" s="143">
        <v>0</v>
      </c>
    </row>
    <row r="468" spans="2:12" ht="15" customHeight="1">
      <c r="B468" s="10" t="s">
        <v>222</v>
      </c>
      <c r="C468" s="113">
        <v>992</v>
      </c>
      <c r="D468" s="20">
        <v>11</v>
      </c>
      <c r="E468" s="20" t="s">
        <v>253</v>
      </c>
      <c r="F468" s="20">
        <v>5210106</v>
      </c>
      <c r="G468" s="20" t="s">
        <v>256</v>
      </c>
      <c r="H468" s="95">
        <v>400000</v>
      </c>
      <c r="J468" s="95">
        <v>0</v>
      </c>
      <c r="K468" s="143">
        <v>0</v>
      </c>
      <c r="L468" s="143">
        <v>0</v>
      </c>
    </row>
    <row r="469" spans="2:12" ht="54.75" customHeight="1">
      <c r="B469" s="10" t="s">
        <v>351</v>
      </c>
      <c r="C469" s="113">
        <v>992</v>
      </c>
      <c r="D469" s="20">
        <v>11</v>
      </c>
      <c r="E469" s="20" t="s">
        <v>253</v>
      </c>
      <c r="F469" s="20">
        <v>5210107</v>
      </c>
      <c r="G469" s="20"/>
      <c r="H469" s="95">
        <v>945000</v>
      </c>
      <c r="I469" s="31">
        <v>330000</v>
      </c>
      <c r="J469" s="95">
        <v>0</v>
      </c>
      <c r="K469" s="143">
        <v>0</v>
      </c>
      <c r="L469" s="143">
        <v>0</v>
      </c>
    </row>
    <row r="470" spans="2:12" ht="18" customHeight="1">
      <c r="B470" s="10" t="s">
        <v>222</v>
      </c>
      <c r="C470" s="113">
        <v>992</v>
      </c>
      <c r="D470" s="20">
        <v>11</v>
      </c>
      <c r="E470" s="20" t="s">
        <v>253</v>
      </c>
      <c r="F470" s="20">
        <v>5210107</v>
      </c>
      <c r="G470" s="20" t="s">
        <v>256</v>
      </c>
      <c r="H470" s="95">
        <v>945000</v>
      </c>
      <c r="I470" s="31">
        <v>330000</v>
      </c>
      <c r="J470" s="95">
        <v>0</v>
      </c>
      <c r="K470" s="143">
        <v>0</v>
      </c>
      <c r="L470" s="143">
        <v>0</v>
      </c>
    </row>
    <row r="471" spans="2:12" ht="78.75" customHeight="1">
      <c r="B471" s="10" t="s">
        <v>308</v>
      </c>
      <c r="C471" s="20">
        <v>992</v>
      </c>
      <c r="D471" s="20">
        <v>11</v>
      </c>
      <c r="E471" s="20" t="s">
        <v>253</v>
      </c>
      <c r="F471" s="20">
        <v>5210110</v>
      </c>
      <c r="G471" s="20"/>
      <c r="H471" s="95">
        <f>H472</f>
        <v>3091200</v>
      </c>
      <c r="I471" s="95">
        <v>3433900</v>
      </c>
      <c r="J471" s="95">
        <v>3433900</v>
      </c>
      <c r="K471" s="143">
        <v>3468200</v>
      </c>
      <c r="L471" s="143">
        <v>3502900</v>
      </c>
    </row>
    <row r="472" spans="2:12" ht="15" customHeight="1">
      <c r="B472" s="10" t="s">
        <v>222</v>
      </c>
      <c r="C472" s="20">
        <v>992</v>
      </c>
      <c r="D472" s="20">
        <v>11</v>
      </c>
      <c r="E472" s="20" t="s">
        <v>253</v>
      </c>
      <c r="F472" s="20">
        <v>5210110</v>
      </c>
      <c r="G472" s="20" t="s">
        <v>256</v>
      </c>
      <c r="H472" s="95">
        <v>3091200</v>
      </c>
      <c r="I472" s="95">
        <f>I471</f>
        <v>3433900</v>
      </c>
      <c r="J472" s="95">
        <f>J471</f>
        <v>3433900</v>
      </c>
      <c r="K472" s="95">
        <f>K471</f>
        <v>3468200</v>
      </c>
      <c r="L472" s="95">
        <f>L471</f>
        <v>3502900</v>
      </c>
    </row>
    <row r="473" spans="2:12" ht="69" customHeight="1">
      <c r="B473" s="10" t="s">
        <v>223</v>
      </c>
      <c r="C473" s="20">
        <v>992</v>
      </c>
      <c r="D473" s="20">
        <v>11</v>
      </c>
      <c r="E473" s="20" t="s">
        <v>253</v>
      </c>
      <c r="F473" s="20">
        <v>5210111</v>
      </c>
      <c r="G473" s="20"/>
      <c r="H473" s="95">
        <f>H474</f>
        <v>515500</v>
      </c>
      <c r="I473" s="95">
        <f>I474</f>
        <v>0</v>
      </c>
      <c r="J473" s="95">
        <f>J474</f>
        <v>1000000</v>
      </c>
      <c r="K473" s="95">
        <f>K474</f>
        <v>1000000</v>
      </c>
      <c r="L473" s="95">
        <f>L474</f>
        <v>1000000</v>
      </c>
    </row>
    <row r="474" spans="2:12" ht="15" customHeight="1">
      <c r="B474" s="10" t="s">
        <v>222</v>
      </c>
      <c r="C474" s="20">
        <v>992</v>
      </c>
      <c r="D474" s="20">
        <v>11</v>
      </c>
      <c r="E474" s="20" t="s">
        <v>253</v>
      </c>
      <c r="F474" s="20">
        <v>5210111</v>
      </c>
      <c r="G474" s="20" t="s">
        <v>256</v>
      </c>
      <c r="H474" s="95">
        <v>515500</v>
      </c>
      <c r="I474" s="95">
        <v>0</v>
      </c>
      <c r="J474" s="95">
        <v>1000000</v>
      </c>
      <c r="K474" s="143">
        <v>1000000</v>
      </c>
      <c r="L474" s="143">
        <v>1000000</v>
      </c>
    </row>
    <row r="475" spans="2:12" ht="15" customHeight="1">
      <c r="B475" s="76" t="s">
        <v>133</v>
      </c>
      <c r="C475" s="20">
        <v>992</v>
      </c>
      <c r="D475" s="20">
        <v>11</v>
      </c>
      <c r="E475" s="20" t="s">
        <v>253</v>
      </c>
      <c r="F475" s="20">
        <v>5220000</v>
      </c>
      <c r="G475" s="20"/>
      <c r="H475" s="95">
        <f>H476+H479+H484+H489</f>
        <v>22800402</v>
      </c>
      <c r="I475" s="95">
        <f>I476+I482+I489</f>
        <v>8828200</v>
      </c>
      <c r="J475" s="95">
        <f>J476+J479+J484+J489</f>
        <v>6918700</v>
      </c>
      <c r="K475" s="143">
        <f>K476+K479+K484+K489</f>
        <v>1030000</v>
      </c>
      <c r="L475" s="143">
        <f>L476+L479+L484+L489</f>
        <v>0</v>
      </c>
    </row>
    <row r="476" spans="2:12" ht="15" customHeight="1">
      <c r="B476" s="10" t="s">
        <v>424</v>
      </c>
      <c r="C476" s="57">
        <v>992</v>
      </c>
      <c r="D476" s="57">
        <v>11</v>
      </c>
      <c r="E476" s="20" t="s">
        <v>253</v>
      </c>
      <c r="F476" s="57">
        <v>5220600</v>
      </c>
      <c r="G476" s="57"/>
      <c r="H476" s="125">
        <v>5888700</v>
      </c>
      <c r="I476" s="95">
        <v>5888700</v>
      </c>
      <c r="J476" s="95">
        <v>5888700</v>
      </c>
      <c r="K476" s="143"/>
      <c r="L476" s="143"/>
    </row>
    <row r="477" spans="2:12" ht="29.25" customHeight="1">
      <c r="B477" s="10" t="s">
        <v>425</v>
      </c>
      <c r="C477" s="57">
        <v>992</v>
      </c>
      <c r="D477" s="57">
        <v>11</v>
      </c>
      <c r="E477" s="20" t="s">
        <v>253</v>
      </c>
      <c r="F477" s="57">
        <v>5220608</v>
      </c>
      <c r="G477" s="57"/>
      <c r="H477" s="126">
        <f>H476</f>
        <v>5888700</v>
      </c>
      <c r="I477" s="126">
        <f aca="true" t="shared" si="27" ref="I477:L478">I476</f>
        <v>5888700</v>
      </c>
      <c r="J477" s="126">
        <f t="shared" si="27"/>
        <v>5888700</v>
      </c>
      <c r="K477" s="134">
        <f t="shared" si="27"/>
        <v>0</v>
      </c>
      <c r="L477" s="134">
        <f t="shared" si="27"/>
        <v>0</v>
      </c>
    </row>
    <row r="478" spans="2:12" ht="15" customHeight="1">
      <c r="B478" s="10" t="s">
        <v>426</v>
      </c>
      <c r="C478" s="57">
        <v>992</v>
      </c>
      <c r="D478" s="57">
        <v>11</v>
      </c>
      <c r="E478" s="20" t="s">
        <v>253</v>
      </c>
      <c r="F478" s="57">
        <v>5220608</v>
      </c>
      <c r="G478" s="20" t="s">
        <v>46</v>
      </c>
      <c r="H478" s="126">
        <f>H477</f>
        <v>5888700</v>
      </c>
      <c r="I478" s="126">
        <f t="shared" si="27"/>
        <v>5888700</v>
      </c>
      <c r="J478" s="126">
        <f t="shared" si="27"/>
        <v>5888700</v>
      </c>
      <c r="K478" s="134">
        <f t="shared" si="27"/>
        <v>0</v>
      </c>
      <c r="L478" s="134">
        <f t="shared" si="27"/>
        <v>0</v>
      </c>
    </row>
    <row r="479" spans="2:12" ht="48" customHeight="1">
      <c r="B479" s="12" t="s">
        <v>2</v>
      </c>
      <c r="C479" s="20" t="s">
        <v>349</v>
      </c>
      <c r="D479" s="20" t="s">
        <v>243</v>
      </c>
      <c r="E479" s="20" t="s">
        <v>253</v>
      </c>
      <c r="F479" s="20" t="s">
        <v>0</v>
      </c>
      <c r="G479" s="20"/>
      <c r="H479" s="95">
        <f>H480+H482</f>
        <v>1701564</v>
      </c>
      <c r="I479" s="95"/>
      <c r="J479" s="95"/>
      <c r="K479" s="143"/>
      <c r="L479" s="143"/>
    </row>
    <row r="480" spans="2:12" ht="86.25" customHeight="1">
      <c r="B480" s="12" t="s">
        <v>3</v>
      </c>
      <c r="C480" s="20" t="s">
        <v>349</v>
      </c>
      <c r="D480" s="20" t="s">
        <v>243</v>
      </c>
      <c r="E480" s="20" t="s">
        <v>253</v>
      </c>
      <c r="F480" s="20" t="s">
        <v>1</v>
      </c>
      <c r="G480" s="20"/>
      <c r="H480" s="95">
        <f>H481</f>
        <v>1303740</v>
      </c>
      <c r="I480" s="95"/>
      <c r="J480" s="95"/>
      <c r="K480" s="143"/>
      <c r="L480" s="143"/>
    </row>
    <row r="481" spans="2:12" ht="15" customHeight="1">
      <c r="B481" s="10" t="s">
        <v>222</v>
      </c>
      <c r="C481" s="20" t="s">
        <v>349</v>
      </c>
      <c r="D481" s="20" t="s">
        <v>243</v>
      </c>
      <c r="E481" s="20" t="s">
        <v>253</v>
      </c>
      <c r="F481" s="20" t="s">
        <v>1</v>
      </c>
      <c r="G481" s="20" t="s">
        <v>256</v>
      </c>
      <c r="H481" s="95">
        <v>1303740</v>
      </c>
      <c r="I481" s="95"/>
      <c r="J481" s="95"/>
      <c r="K481" s="143"/>
      <c r="L481" s="143"/>
    </row>
    <row r="482" spans="2:12" ht="45" customHeight="1">
      <c r="B482" s="10" t="s">
        <v>58</v>
      </c>
      <c r="C482" s="20" t="s">
        <v>349</v>
      </c>
      <c r="D482" s="20" t="s">
        <v>243</v>
      </c>
      <c r="E482" s="20" t="s">
        <v>253</v>
      </c>
      <c r="F482" s="20" t="s">
        <v>57</v>
      </c>
      <c r="G482" s="20"/>
      <c r="H482" s="95">
        <f>H483</f>
        <v>397824</v>
      </c>
      <c r="I482" s="95">
        <v>1909500</v>
      </c>
      <c r="J482" s="95">
        <v>478500</v>
      </c>
      <c r="K482" s="143">
        <v>444390</v>
      </c>
      <c r="L482" s="143"/>
    </row>
    <row r="483" spans="2:12" ht="15" customHeight="1">
      <c r="B483" s="10" t="s">
        <v>222</v>
      </c>
      <c r="C483" s="20" t="s">
        <v>349</v>
      </c>
      <c r="D483" s="20" t="s">
        <v>243</v>
      </c>
      <c r="E483" s="20" t="s">
        <v>253</v>
      </c>
      <c r="F483" s="20" t="s">
        <v>57</v>
      </c>
      <c r="G483" s="20" t="s">
        <v>256</v>
      </c>
      <c r="H483" s="95">
        <v>397824</v>
      </c>
      <c r="I483" s="95">
        <f>I482</f>
        <v>1909500</v>
      </c>
      <c r="J483" s="95">
        <f>J482</f>
        <v>478500</v>
      </c>
      <c r="K483" s="95">
        <f>K482</f>
        <v>444390</v>
      </c>
      <c r="L483" s="95">
        <f>L482</f>
        <v>0</v>
      </c>
    </row>
    <row r="484" spans="2:12" ht="72.75" customHeight="1">
      <c r="B484" s="10" t="s">
        <v>344</v>
      </c>
      <c r="C484" s="20">
        <v>992</v>
      </c>
      <c r="D484" s="20">
        <v>11</v>
      </c>
      <c r="E484" s="20" t="s">
        <v>253</v>
      </c>
      <c r="F484" s="20">
        <v>5225700</v>
      </c>
      <c r="G484" s="20"/>
      <c r="H484" s="95">
        <f>H485+H487</f>
        <v>13981635</v>
      </c>
      <c r="I484" s="95"/>
      <c r="J484" s="95">
        <v>0</v>
      </c>
      <c r="K484" s="143">
        <v>0</v>
      </c>
      <c r="L484" s="143">
        <v>0</v>
      </c>
    </row>
    <row r="485" spans="2:12" ht="72" customHeight="1">
      <c r="B485" s="10" t="s">
        <v>158</v>
      </c>
      <c r="C485" s="20">
        <v>992</v>
      </c>
      <c r="D485" s="20">
        <v>11</v>
      </c>
      <c r="E485" s="20" t="s">
        <v>253</v>
      </c>
      <c r="F485" s="20">
        <v>5225708</v>
      </c>
      <c r="G485" s="20"/>
      <c r="H485" s="95">
        <f>H486</f>
        <v>304615</v>
      </c>
      <c r="I485" s="95"/>
      <c r="J485" s="95">
        <v>0</v>
      </c>
      <c r="K485" s="143">
        <v>0</v>
      </c>
      <c r="L485" s="143">
        <v>0</v>
      </c>
    </row>
    <row r="486" spans="2:12" ht="15" customHeight="1">
      <c r="B486" s="12" t="s">
        <v>222</v>
      </c>
      <c r="C486" s="20">
        <v>992</v>
      </c>
      <c r="D486" s="20">
        <v>11</v>
      </c>
      <c r="E486" s="20" t="s">
        <v>253</v>
      </c>
      <c r="F486" s="20">
        <v>5225708</v>
      </c>
      <c r="G486" s="20" t="s">
        <v>256</v>
      </c>
      <c r="H486" s="95">
        <v>304615</v>
      </c>
      <c r="I486" s="95"/>
      <c r="J486" s="95">
        <v>0</v>
      </c>
      <c r="K486" s="143">
        <v>0</v>
      </c>
      <c r="L486" s="143">
        <v>0</v>
      </c>
    </row>
    <row r="487" spans="2:12" ht="85.5" customHeight="1">
      <c r="B487" s="12" t="s">
        <v>157</v>
      </c>
      <c r="C487" s="20" t="s">
        <v>349</v>
      </c>
      <c r="D487" s="20" t="s">
        <v>243</v>
      </c>
      <c r="E487" s="20" t="s">
        <v>253</v>
      </c>
      <c r="F487" s="20" t="s">
        <v>20</v>
      </c>
      <c r="G487" s="20"/>
      <c r="H487" s="95">
        <f>H488</f>
        <v>13677020</v>
      </c>
      <c r="I487" s="95"/>
      <c r="J487" s="95">
        <v>0</v>
      </c>
      <c r="K487" s="143">
        <v>0</v>
      </c>
      <c r="L487" s="143">
        <v>0</v>
      </c>
    </row>
    <row r="488" spans="2:12" ht="15" customHeight="1">
      <c r="B488" s="12" t="s">
        <v>222</v>
      </c>
      <c r="C488" s="20" t="s">
        <v>349</v>
      </c>
      <c r="D488" s="20" t="s">
        <v>243</v>
      </c>
      <c r="E488" s="20" t="s">
        <v>253</v>
      </c>
      <c r="F488" s="20" t="s">
        <v>20</v>
      </c>
      <c r="G488" s="20" t="s">
        <v>256</v>
      </c>
      <c r="H488" s="95">
        <v>13677020</v>
      </c>
      <c r="I488" s="95"/>
      <c r="J488" s="95">
        <v>0</v>
      </c>
      <c r="K488" s="143">
        <v>0</v>
      </c>
      <c r="L488" s="143">
        <v>0</v>
      </c>
    </row>
    <row r="489" spans="2:12" ht="32.25" customHeight="1">
      <c r="B489" s="10" t="s">
        <v>74</v>
      </c>
      <c r="C489" s="20" t="s">
        <v>349</v>
      </c>
      <c r="D489" s="20" t="s">
        <v>243</v>
      </c>
      <c r="E489" s="20" t="s">
        <v>253</v>
      </c>
      <c r="F489" s="20" t="s">
        <v>72</v>
      </c>
      <c r="G489" s="20"/>
      <c r="H489" s="95">
        <f>H490</f>
        <v>1228503</v>
      </c>
      <c r="I489" s="95">
        <f>I490</f>
        <v>1030000</v>
      </c>
      <c r="J489" s="95">
        <f>J490</f>
        <v>1030000</v>
      </c>
      <c r="K489" s="143">
        <f>K490</f>
        <v>1030000</v>
      </c>
      <c r="L489" s="143">
        <f>L490</f>
        <v>0</v>
      </c>
    </row>
    <row r="490" spans="2:12" ht="50.25" customHeight="1">
      <c r="B490" s="10" t="s">
        <v>75</v>
      </c>
      <c r="C490" s="20" t="s">
        <v>349</v>
      </c>
      <c r="D490" s="20" t="s">
        <v>243</v>
      </c>
      <c r="E490" s="20" t="s">
        <v>253</v>
      </c>
      <c r="F490" s="20" t="s">
        <v>73</v>
      </c>
      <c r="G490" s="20"/>
      <c r="H490" s="95">
        <f>H491+H492</f>
        <v>1228503</v>
      </c>
      <c r="I490" s="95">
        <f>I491+I492</f>
        <v>1030000</v>
      </c>
      <c r="J490" s="95">
        <f>J491+J492</f>
        <v>1030000</v>
      </c>
      <c r="K490" s="143">
        <f>K491+K492</f>
        <v>1030000</v>
      </c>
      <c r="L490" s="143">
        <f>L491+L492</f>
        <v>0</v>
      </c>
    </row>
    <row r="491" spans="2:12" ht="48" customHeight="1">
      <c r="B491" s="12" t="s">
        <v>337</v>
      </c>
      <c r="C491" s="20" t="s">
        <v>349</v>
      </c>
      <c r="D491" s="20" t="s">
        <v>243</v>
      </c>
      <c r="E491" s="20" t="s">
        <v>253</v>
      </c>
      <c r="F491" s="20" t="s">
        <v>73</v>
      </c>
      <c r="G491" s="20" t="s">
        <v>338</v>
      </c>
      <c r="H491" s="95">
        <v>903513</v>
      </c>
      <c r="I491" s="95">
        <v>730000</v>
      </c>
      <c r="J491" s="95">
        <v>730000</v>
      </c>
      <c r="K491" s="143">
        <v>730000</v>
      </c>
      <c r="L491" s="143"/>
    </row>
    <row r="492" spans="2:12" ht="48" customHeight="1">
      <c r="B492" s="12" t="s">
        <v>435</v>
      </c>
      <c r="C492" s="20" t="s">
        <v>349</v>
      </c>
      <c r="D492" s="20" t="s">
        <v>243</v>
      </c>
      <c r="E492" s="20" t="s">
        <v>253</v>
      </c>
      <c r="F492" s="20" t="s">
        <v>73</v>
      </c>
      <c r="G492" s="20" t="s">
        <v>339</v>
      </c>
      <c r="H492" s="95">
        <v>324990</v>
      </c>
      <c r="I492" s="95">
        <v>300000</v>
      </c>
      <c r="J492" s="95">
        <v>300000</v>
      </c>
      <c r="K492" s="143">
        <v>300000</v>
      </c>
      <c r="L492" s="143"/>
    </row>
    <row r="493" spans="2:12" ht="35.25" customHeight="1">
      <c r="B493" s="8" t="s">
        <v>224</v>
      </c>
      <c r="C493" s="19">
        <v>992</v>
      </c>
      <c r="D493" s="19">
        <v>11</v>
      </c>
      <c r="E493" s="19" t="s">
        <v>237</v>
      </c>
      <c r="F493" s="19"/>
      <c r="G493" s="19"/>
      <c r="H493" s="100">
        <f>H494+H497+H500</f>
        <v>3870633</v>
      </c>
      <c r="I493" s="100">
        <f>I494+I497+I500</f>
        <v>7499100</v>
      </c>
      <c r="J493" s="100">
        <f>J494+J497+J500</f>
        <v>7802400</v>
      </c>
      <c r="K493" s="100">
        <f>K494+K497+K500</f>
        <v>2191500</v>
      </c>
      <c r="L493" s="100">
        <f>L494+L497+L500</f>
        <v>2206100</v>
      </c>
    </row>
    <row r="494" spans="2:12" ht="29.25" customHeight="1">
      <c r="B494" s="9" t="s">
        <v>92</v>
      </c>
      <c r="C494" s="20">
        <v>992</v>
      </c>
      <c r="D494" s="20">
        <v>11</v>
      </c>
      <c r="E494" s="20" t="s">
        <v>237</v>
      </c>
      <c r="F494" s="20" t="s">
        <v>250</v>
      </c>
      <c r="G494" s="20"/>
      <c r="H494" s="95">
        <v>1449700</v>
      </c>
      <c r="I494" s="95">
        <v>1433000</v>
      </c>
      <c r="J494" s="102">
        <f>J495</f>
        <v>1433000</v>
      </c>
      <c r="K494" s="102">
        <f>K495</f>
        <v>1447300</v>
      </c>
      <c r="L494" s="102">
        <f>L495</f>
        <v>1461800</v>
      </c>
    </row>
    <row r="495" spans="2:12" ht="32.25" customHeight="1">
      <c r="B495" s="10" t="s">
        <v>225</v>
      </c>
      <c r="C495" s="20">
        <v>992</v>
      </c>
      <c r="D495" s="20">
        <v>11</v>
      </c>
      <c r="E495" s="20" t="s">
        <v>237</v>
      </c>
      <c r="F495" s="20" t="s">
        <v>259</v>
      </c>
      <c r="G495" s="20"/>
      <c r="H495" s="95">
        <v>1449700</v>
      </c>
      <c r="I495" s="95">
        <v>1433000</v>
      </c>
      <c r="J495" s="95">
        <v>1433000</v>
      </c>
      <c r="K495" s="143">
        <v>1447300</v>
      </c>
      <c r="L495" s="143">
        <v>1461800</v>
      </c>
    </row>
    <row r="496" spans="2:12" ht="15" customHeight="1">
      <c r="B496" s="10" t="s">
        <v>226</v>
      </c>
      <c r="C496" s="20">
        <v>992</v>
      </c>
      <c r="D496" s="20">
        <v>11</v>
      </c>
      <c r="E496" s="20" t="s">
        <v>237</v>
      </c>
      <c r="F496" s="20" t="s">
        <v>259</v>
      </c>
      <c r="G496" s="20" t="s">
        <v>260</v>
      </c>
      <c r="H496" s="95">
        <v>1449700</v>
      </c>
      <c r="I496" s="95">
        <v>1433000</v>
      </c>
      <c r="J496" s="95">
        <f>J495</f>
        <v>1433000</v>
      </c>
      <c r="K496" s="95">
        <f>K495</f>
        <v>1447300</v>
      </c>
      <c r="L496" s="95">
        <f>L495</f>
        <v>1461800</v>
      </c>
    </row>
    <row r="497" spans="2:12" ht="15" customHeight="1">
      <c r="B497" s="10" t="s">
        <v>127</v>
      </c>
      <c r="C497" s="20">
        <v>992</v>
      </c>
      <c r="D497" s="20">
        <v>11</v>
      </c>
      <c r="E497" s="20" t="s">
        <v>237</v>
      </c>
      <c r="F497" s="20">
        <v>5050000</v>
      </c>
      <c r="G497" s="20"/>
      <c r="H497" s="95">
        <v>742400</v>
      </c>
      <c r="I497" s="95">
        <v>742400</v>
      </c>
      <c r="J497" s="95">
        <v>742400</v>
      </c>
      <c r="K497" s="95">
        <v>742400</v>
      </c>
      <c r="L497" s="95">
        <v>742400</v>
      </c>
    </row>
    <row r="498" spans="2:12" ht="61.5" customHeight="1">
      <c r="B498" s="10" t="s">
        <v>227</v>
      </c>
      <c r="C498" s="20">
        <v>992</v>
      </c>
      <c r="D498" s="20">
        <v>11</v>
      </c>
      <c r="E498" s="20" t="s">
        <v>237</v>
      </c>
      <c r="F498" s="20">
        <v>5053600</v>
      </c>
      <c r="G498" s="20"/>
      <c r="H498" s="95">
        <v>742400</v>
      </c>
      <c r="I498" s="95">
        <v>742400</v>
      </c>
      <c r="J498" s="95">
        <v>742400</v>
      </c>
      <c r="K498" s="95">
        <v>742400</v>
      </c>
      <c r="L498" s="95">
        <v>742400</v>
      </c>
    </row>
    <row r="499" spans="2:12" ht="15" customHeight="1">
      <c r="B499" s="10" t="s">
        <v>226</v>
      </c>
      <c r="C499" s="20">
        <v>992</v>
      </c>
      <c r="D499" s="20">
        <v>11</v>
      </c>
      <c r="E499" s="20" t="s">
        <v>237</v>
      </c>
      <c r="F499" s="20">
        <v>5053600</v>
      </c>
      <c r="G499" s="20" t="s">
        <v>260</v>
      </c>
      <c r="H499" s="95">
        <v>742400</v>
      </c>
      <c r="I499" s="95">
        <v>742400</v>
      </c>
      <c r="J499" s="95">
        <v>742400</v>
      </c>
      <c r="K499" s="95">
        <v>742400</v>
      </c>
      <c r="L499" s="95">
        <v>742400</v>
      </c>
    </row>
    <row r="500" spans="2:12" ht="15" customHeight="1">
      <c r="B500" s="9" t="s">
        <v>220</v>
      </c>
      <c r="C500" s="20">
        <v>992</v>
      </c>
      <c r="D500" s="20">
        <v>11</v>
      </c>
      <c r="E500" s="20" t="s">
        <v>237</v>
      </c>
      <c r="F500" s="20">
        <v>5210000</v>
      </c>
      <c r="G500" s="20"/>
      <c r="H500" s="95">
        <f>H501</f>
        <v>1678533</v>
      </c>
      <c r="I500" s="95">
        <f>I501</f>
        <v>5323700</v>
      </c>
      <c r="J500" s="95">
        <f>J501</f>
        <v>5627000</v>
      </c>
      <c r="K500" s="143">
        <v>1800</v>
      </c>
      <c r="L500" s="143">
        <v>1900</v>
      </c>
    </row>
    <row r="501" spans="2:12" ht="46.5" customHeight="1">
      <c r="B501" s="10" t="s">
        <v>228</v>
      </c>
      <c r="C501" s="20">
        <v>992</v>
      </c>
      <c r="D501" s="20">
        <v>11</v>
      </c>
      <c r="E501" s="20" t="s">
        <v>237</v>
      </c>
      <c r="F501" s="20">
        <v>5210200</v>
      </c>
      <c r="G501" s="20"/>
      <c r="H501" s="95">
        <f>H503+H505</f>
        <v>1678533</v>
      </c>
      <c r="I501" s="95">
        <f>I503+I505</f>
        <v>5323700</v>
      </c>
      <c r="J501" s="95">
        <f>J503+J505</f>
        <v>5627000</v>
      </c>
      <c r="K501" s="143">
        <f>K503+K505</f>
        <v>5947600</v>
      </c>
      <c r="L501" s="143">
        <f>L503+L505</f>
        <v>5947600</v>
      </c>
    </row>
    <row r="502" spans="2:12" ht="15" customHeight="1">
      <c r="B502" s="169" t="s">
        <v>309</v>
      </c>
      <c r="C502" s="163">
        <v>992</v>
      </c>
      <c r="D502" s="163">
        <v>11</v>
      </c>
      <c r="E502" s="20"/>
      <c r="F502" s="163">
        <v>5210204</v>
      </c>
      <c r="G502" s="163"/>
      <c r="H502" s="95"/>
      <c r="I502" s="95"/>
      <c r="J502" s="95"/>
      <c r="K502" s="147"/>
      <c r="L502" s="142"/>
    </row>
    <row r="503" spans="2:12" ht="83.25" customHeight="1">
      <c r="B503" s="169"/>
      <c r="C503" s="163"/>
      <c r="D503" s="163"/>
      <c r="E503" s="20" t="s">
        <v>237</v>
      </c>
      <c r="F503" s="163"/>
      <c r="G503" s="163"/>
      <c r="H503" s="95">
        <f>H504</f>
        <v>1676933</v>
      </c>
      <c r="I503" s="95">
        <f>I504</f>
        <v>5321100</v>
      </c>
      <c r="J503" s="95">
        <f>J504</f>
        <v>5624400</v>
      </c>
      <c r="K503" s="95">
        <f>K504</f>
        <v>5945000</v>
      </c>
      <c r="L503" s="95">
        <f>L504</f>
        <v>5945000</v>
      </c>
    </row>
    <row r="504" spans="2:12" ht="15" customHeight="1">
      <c r="B504" s="10" t="s">
        <v>226</v>
      </c>
      <c r="C504" s="20">
        <v>992</v>
      </c>
      <c r="D504" s="20">
        <v>11</v>
      </c>
      <c r="E504" s="20" t="s">
        <v>237</v>
      </c>
      <c r="F504" s="20">
        <v>5210204</v>
      </c>
      <c r="G504" s="20" t="s">
        <v>260</v>
      </c>
      <c r="H504" s="95">
        <v>1676933</v>
      </c>
      <c r="I504" s="95">
        <v>5321100</v>
      </c>
      <c r="J504" s="95">
        <v>5624400</v>
      </c>
      <c r="K504" s="143">
        <v>5945000</v>
      </c>
      <c r="L504" s="143">
        <v>5945000</v>
      </c>
    </row>
    <row r="505" spans="2:12" ht="84" customHeight="1">
      <c r="B505" s="10" t="s">
        <v>310</v>
      </c>
      <c r="C505" s="20">
        <v>992</v>
      </c>
      <c r="D505" s="20">
        <v>11</v>
      </c>
      <c r="E505" s="20" t="s">
        <v>237</v>
      </c>
      <c r="F505" s="20">
        <v>5210205</v>
      </c>
      <c r="G505" s="20"/>
      <c r="H505" s="95">
        <v>1600</v>
      </c>
      <c r="I505" s="95">
        <v>2600</v>
      </c>
      <c r="J505" s="95">
        <v>2600</v>
      </c>
      <c r="K505" s="95">
        <v>2600</v>
      </c>
      <c r="L505" s="95">
        <v>2600</v>
      </c>
    </row>
    <row r="506" spans="2:12" ht="15" customHeight="1">
      <c r="B506" s="10" t="s">
        <v>226</v>
      </c>
      <c r="C506" s="20">
        <v>992</v>
      </c>
      <c r="D506" s="20">
        <v>11</v>
      </c>
      <c r="E506" s="20" t="s">
        <v>237</v>
      </c>
      <c r="F506" s="20">
        <v>5210205</v>
      </c>
      <c r="G506" s="20" t="s">
        <v>260</v>
      </c>
      <c r="H506" s="95">
        <v>1600</v>
      </c>
      <c r="I506" s="95">
        <v>2600</v>
      </c>
      <c r="J506" s="95">
        <v>2600</v>
      </c>
      <c r="K506" s="95">
        <v>2600</v>
      </c>
      <c r="L506" s="95">
        <v>2600</v>
      </c>
    </row>
    <row r="507" spans="2:12" ht="15" customHeight="1">
      <c r="B507" s="15" t="s">
        <v>232</v>
      </c>
      <c r="C507" s="19">
        <v>992</v>
      </c>
      <c r="D507" s="19">
        <v>11</v>
      </c>
      <c r="E507" s="19" t="s">
        <v>238</v>
      </c>
      <c r="F507" s="20"/>
      <c r="G507" s="20"/>
      <c r="H507" s="100">
        <f>H508+H513+H516</f>
        <v>9525529</v>
      </c>
      <c r="I507" s="100">
        <f>I508+I513+I516</f>
        <v>2865680</v>
      </c>
      <c r="J507" s="100">
        <f>J508+J513+J516</f>
        <v>500000</v>
      </c>
      <c r="K507" s="100">
        <f>K508+K513+K516</f>
        <v>500000</v>
      </c>
      <c r="L507" s="100">
        <f>L508+L513+L516</f>
        <v>500000</v>
      </c>
    </row>
    <row r="508" spans="2:12" ht="15" customHeight="1">
      <c r="B508" s="11" t="s">
        <v>208</v>
      </c>
      <c r="C508" s="20" t="s">
        <v>349</v>
      </c>
      <c r="D508" s="20" t="s">
        <v>243</v>
      </c>
      <c r="E508" s="20" t="s">
        <v>238</v>
      </c>
      <c r="F508" s="20" t="s">
        <v>342</v>
      </c>
      <c r="G508" s="20"/>
      <c r="H508" s="95">
        <f>H509+H511</f>
        <v>327178</v>
      </c>
      <c r="I508" s="95"/>
      <c r="J508" s="95"/>
      <c r="K508" s="143"/>
      <c r="L508" s="143"/>
    </row>
    <row r="509" spans="2:12" ht="48" customHeight="1">
      <c r="B509" s="11" t="s">
        <v>60</v>
      </c>
      <c r="C509" s="20" t="s">
        <v>349</v>
      </c>
      <c r="D509" s="20" t="s">
        <v>243</v>
      </c>
      <c r="E509" s="20" t="s">
        <v>238</v>
      </c>
      <c r="F509" s="20" t="s">
        <v>59</v>
      </c>
      <c r="G509" s="20"/>
      <c r="H509" s="95">
        <f>H510</f>
        <v>175000</v>
      </c>
      <c r="I509" s="95"/>
      <c r="J509" s="95"/>
      <c r="K509" s="143"/>
      <c r="L509" s="143"/>
    </row>
    <row r="510" spans="2:12" ht="15" customHeight="1">
      <c r="B510" s="11" t="s">
        <v>232</v>
      </c>
      <c r="C510" s="20" t="s">
        <v>349</v>
      </c>
      <c r="D510" s="20" t="s">
        <v>243</v>
      </c>
      <c r="E510" s="20" t="s">
        <v>238</v>
      </c>
      <c r="F510" s="20" t="s">
        <v>59</v>
      </c>
      <c r="G510" s="20" t="s">
        <v>261</v>
      </c>
      <c r="H510" s="95">
        <v>175000</v>
      </c>
      <c r="I510" s="95"/>
      <c r="J510" s="95"/>
      <c r="K510" s="143"/>
      <c r="L510" s="143"/>
    </row>
    <row r="511" spans="2:12" ht="15" customHeight="1">
      <c r="B511" s="128" t="s">
        <v>209</v>
      </c>
      <c r="C511" s="57">
        <v>992</v>
      </c>
      <c r="D511" s="57">
        <v>11</v>
      </c>
      <c r="E511" s="20" t="s">
        <v>238</v>
      </c>
      <c r="F511" s="20">
        <v>700500</v>
      </c>
      <c r="G511" s="20"/>
      <c r="H511" s="126">
        <v>152178</v>
      </c>
      <c r="I511" s="95"/>
      <c r="J511" s="95"/>
      <c r="K511" s="143"/>
      <c r="L511" s="143"/>
    </row>
    <row r="512" spans="2:12" ht="15" customHeight="1">
      <c r="B512" s="10" t="s">
        <v>232</v>
      </c>
      <c r="C512" s="57">
        <v>992</v>
      </c>
      <c r="D512" s="57">
        <v>11</v>
      </c>
      <c r="E512" s="20" t="s">
        <v>238</v>
      </c>
      <c r="F512" s="20">
        <v>700500</v>
      </c>
      <c r="G512" s="20" t="s">
        <v>261</v>
      </c>
      <c r="H512" s="126">
        <f>H511</f>
        <v>152178</v>
      </c>
      <c r="I512" s="95"/>
      <c r="J512" s="95"/>
      <c r="K512" s="143"/>
      <c r="L512" s="143"/>
    </row>
    <row r="513" spans="2:12" ht="33" customHeight="1">
      <c r="B513" s="11" t="s">
        <v>10</v>
      </c>
      <c r="C513" s="20" t="s">
        <v>349</v>
      </c>
      <c r="D513" s="20" t="s">
        <v>243</v>
      </c>
      <c r="E513" s="20" t="s">
        <v>238</v>
      </c>
      <c r="F513" s="20" t="s">
        <v>9</v>
      </c>
      <c r="G513" s="20"/>
      <c r="H513" s="95">
        <v>5573756</v>
      </c>
      <c r="J513" s="95"/>
      <c r="K513" s="143"/>
      <c r="L513" s="145"/>
    </row>
    <row r="514" spans="2:12" ht="48.75" customHeight="1">
      <c r="B514" s="11" t="s">
        <v>11</v>
      </c>
      <c r="C514" s="20" t="s">
        <v>349</v>
      </c>
      <c r="D514" s="20" t="s">
        <v>243</v>
      </c>
      <c r="E514" s="20" t="s">
        <v>238</v>
      </c>
      <c r="F514" s="20" t="s">
        <v>8</v>
      </c>
      <c r="G514" s="20"/>
      <c r="H514" s="95">
        <v>5573756</v>
      </c>
      <c r="J514" s="95"/>
      <c r="K514" s="143"/>
      <c r="L514" s="145"/>
    </row>
    <row r="515" spans="2:12" ht="15" customHeight="1">
      <c r="B515" s="11" t="s">
        <v>232</v>
      </c>
      <c r="C515" s="20" t="s">
        <v>349</v>
      </c>
      <c r="D515" s="20" t="s">
        <v>243</v>
      </c>
      <c r="E515" s="20" t="s">
        <v>238</v>
      </c>
      <c r="F515" s="20" t="s">
        <v>8</v>
      </c>
      <c r="G515" s="20" t="s">
        <v>261</v>
      </c>
      <c r="H515" s="95">
        <f>H514</f>
        <v>5573756</v>
      </c>
      <c r="J515" s="95"/>
      <c r="K515" s="143"/>
      <c r="L515" s="145"/>
    </row>
    <row r="516" spans="2:12" ht="15" customHeight="1">
      <c r="B516" s="76" t="s">
        <v>220</v>
      </c>
      <c r="C516" s="20">
        <v>992</v>
      </c>
      <c r="D516" s="20">
        <v>11</v>
      </c>
      <c r="E516" s="20" t="s">
        <v>238</v>
      </c>
      <c r="F516" s="20">
        <v>5210000</v>
      </c>
      <c r="G516" s="20"/>
      <c r="H516" s="95">
        <f>H517</f>
        <v>3624595</v>
      </c>
      <c r="I516" s="95">
        <f>I517</f>
        <v>2865680</v>
      </c>
      <c r="J516" s="95">
        <f aca="true" t="shared" si="28" ref="J516:L517">J517</f>
        <v>500000</v>
      </c>
      <c r="K516" s="95">
        <f t="shared" si="28"/>
        <v>500000</v>
      </c>
      <c r="L516" s="95">
        <f t="shared" si="28"/>
        <v>500000</v>
      </c>
    </row>
    <row r="517" spans="2:12" ht="30" customHeight="1">
      <c r="B517" s="12" t="s">
        <v>233</v>
      </c>
      <c r="C517" s="20">
        <v>992</v>
      </c>
      <c r="D517" s="20">
        <v>11</v>
      </c>
      <c r="E517" s="20" t="s">
        <v>238</v>
      </c>
      <c r="F517" s="20">
        <v>5210300</v>
      </c>
      <c r="G517" s="20"/>
      <c r="H517" s="95">
        <f>H518</f>
        <v>3624595</v>
      </c>
      <c r="I517" s="95">
        <f>I518</f>
        <v>2865680</v>
      </c>
      <c r="J517" s="95">
        <f t="shared" si="28"/>
        <v>500000</v>
      </c>
      <c r="K517" s="95">
        <f t="shared" si="28"/>
        <v>500000</v>
      </c>
      <c r="L517" s="95">
        <f t="shared" si="28"/>
        <v>500000</v>
      </c>
    </row>
    <row r="518" spans="2:12" ht="15" customHeight="1">
      <c r="B518" s="12" t="s">
        <v>232</v>
      </c>
      <c r="C518" s="20">
        <v>992</v>
      </c>
      <c r="D518" s="20">
        <v>11</v>
      </c>
      <c r="E518" s="20" t="s">
        <v>238</v>
      </c>
      <c r="F518" s="20">
        <v>5210300</v>
      </c>
      <c r="G518" s="20" t="s">
        <v>261</v>
      </c>
      <c r="H518" s="95">
        <v>3624595</v>
      </c>
      <c r="I518" s="95">
        <v>2865680</v>
      </c>
      <c r="J518" s="95">
        <v>500000</v>
      </c>
      <c r="K518" s="143">
        <v>500000</v>
      </c>
      <c r="L518" s="143">
        <v>500000</v>
      </c>
    </row>
    <row r="519" spans="2:12" ht="15" customHeight="1">
      <c r="B519" s="12"/>
      <c r="C519" s="20"/>
      <c r="D519" s="20"/>
      <c r="E519" s="20"/>
      <c r="F519" s="20"/>
      <c r="G519" s="20"/>
      <c r="H519" s="95"/>
      <c r="I519" s="95"/>
      <c r="J519" s="95"/>
      <c r="K519" s="143"/>
      <c r="L519" s="145"/>
    </row>
    <row r="520" spans="2:12" ht="15" customHeight="1">
      <c r="B520" s="12"/>
      <c r="C520" s="20"/>
      <c r="D520" s="20"/>
      <c r="E520" s="20"/>
      <c r="F520" s="20"/>
      <c r="G520" s="20"/>
      <c r="H520" s="95"/>
      <c r="I520" s="95"/>
      <c r="J520" s="95"/>
      <c r="K520" s="143"/>
      <c r="L520" s="145"/>
    </row>
    <row r="521" spans="2:12" ht="15" customHeight="1">
      <c r="B521" s="10"/>
      <c r="C521" s="20"/>
      <c r="D521" s="20"/>
      <c r="E521" s="20"/>
      <c r="F521" s="20"/>
      <c r="G521" s="20"/>
      <c r="H521" s="95"/>
      <c r="I521" s="95"/>
      <c r="J521" s="95"/>
      <c r="K521" s="143"/>
      <c r="L521" s="145"/>
    </row>
    <row r="522" spans="2:12" ht="15" customHeight="1">
      <c r="B522" s="108"/>
      <c r="C522" s="170"/>
      <c r="D522" s="170"/>
      <c r="E522" s="170"/>
      <c r="F522" s="170"/>
      <c r="G522" s="170"/>
      <c r="H522" s="106">
        <f>H13+H156+H262+H327+H419</f>
        <v>592328553</v>
      </c>
      <c r="I522" s="106">
        <f>I13+I156+I262+I327+I419</f>
        <v>485028997</v>
      </c>
      <c r="J522" s="106">
        <f>J13+J156+J262+J327+J419</f>
        <v>474156176.6508</v>
      </c>
      <c r="K522" s="106">
        <f>K13+K156+K262+K327+K419</f>
        <v>512502091.122816</v>
      </c>
      <c r="L522" s="106">
        <f>L13+L156+L262+L327+L419</f>
        <v>496107051.8998976</v>
      </c>
    </row>
    <row r="523" spans="2:12" ht="14.25" customHeight="1">
      <c r="B523" s="171" t="s">
        <v>234</v>
      </c>
      <c r="C523" s="170"/>
      <c r="D523" s="170"/>
      <c r="E523" s="170"/>
      <c r="F523" s="170"/>
      <c r="G523" s="170"/>
      <c r="H523" s="106"/>
      <c r="I523" s="106"/>
      <c r="J523" s="106"/>
      <c r="K523" s="107"/>
      <c r="L523" s="109"/>
    </row>
    <row r="524" spans="2:12" ht="14.25" customHeight="1" hidden="1">
      <c r="B524" s="171"/>
      <c r="C524" s="170"/>
      <c r="D524" s="170"/>
      <c r="E524" s="170"/>
      <c r="F524" s="170"/>
      <c r="G524" s="170"/>
      <c r="H524" s="110"/>
      <c r="I524" s="110"/>
      <c r="J524" s="110"/>
      <c r="K524" s="111"/>
      <c r="L524" s="112"/>
    </row>
    <row r="525" spans="2:12" ht="15" customHeight="1">
      <c r="B525" s="77"/>
      <c r="C525" s="114"/>
      <c r="D525" s="114"/>
      <c r="E525" s="114"/>
      <c r="F525" s="114"/>
      <c r="G525" s="114"/>
      <c r="K525" s="94"/>
      <c r="L525" s="96"/>
    </row>
    <row r="526" spans="2:18" ht="15" customHeight="1">
      <c r="B526" s="78"/>
      <c r="C526" s="114"/>
      <c r="D526" s="114"/>
      <c r="E526" s="114"/>
      <c r="F526" s="114"/>
      <c r="G526" s="114"/>
      <c r="H526" s="25"/>
      <c r="J526" s="102"/>
      <c r="K526" s="102"/>
      <c r="L526" s="102"/>
      <c r="M526" s="28"/>
      <c r="N526" s="28"/>
      <c r="O526" s="28"/>
      <c r="P526" s="28"/>
      <c r="Q526" s="28"/>
      <c r="R526" s="28"/>
    </row>
    <row r="527" spans="2:18" ht="15" customHeight="1">
      <c r="B527" s="78"/>
      <c r="C527" s="114"/>
      <c r="D527" s="114"/>
      <c r="E527" s="114"/>
      <c r="F527" s="114"/>
      <c r="G527" s="114"/>
      <c r="J527" s="103"/>
      <c r="K527" s="104"/>
      <c r="L527" s="104"/>
      <c r="M527" s="28"/>
      <c r="N527" s="28"/>
      <c r="O527" s="28"/>
      <c r="P527" s="28"/>
      <c r="Q527" s="28"/>
      <c r="R527" s="28"/>
    </row>
    <row r="528" spans="2:18" ht="15" customHeight="1">
      <c r="B528" s="78"/>
      <c r="C528" s="114"/>
      <c r="D528" s="114"/>
      <c r="E528" s="114"/>
      <c r="F528" s="114"/>
      <c r="G528" s="114"/>
      <c r="J528" s="104"/>
      <c r="K528" s="104"/>
      <c r="L528" s="104"/>
      <c r="M528" s="28"/>
      <c r="N528" s="28"/>
      <c r="O528" s="28"/>
      <c r="P528" s="28"/>
      <c r="Q528" s="28"/>
      <c r="R528" s="28"/>
    </row>
    <row r="529" spans="2:18" ht="15" customHeight="1">
      <c r="B529" s="78"/>
      <c r="C529" s="114"/>
      <c r="D529" s="114"/>
      <c r="E529" s="114"/>
      <c r="F529" s="114"/>
      <c r="G529" s="114"/>
      <c r="H529" s="25"/>
      <c r="J529" s="25"/>
      <c r="K529" s="25"/>
      <c r="L529" s="25"/>
      <c r="M529" s="28"/>
      <c r="N529" s="28"/>
      <c r="O529" s="28"/>
      <c r="P529" s="28"/>
      <c r="Q529" s="28"/>
      <c r="R529" s="28"/>
    </row>
    <row r="530" spans="2:18" ht="15" customHeight="1">
      <c r="B530" s="78"/>
      <c r="C530" s="21"/>
      <c r="D530" s="21"/>
      <c r="E530" s="21"/>
      <c r="F530" s="21"/>
      <c r="G530" s="21"/>
      <c r="J530" s="25"/>
      <c r="K530" s="25"/>
      <c r="L530" s="25"/>
      <c r="M530" s="28"/>
      <c r="N530" s="28"/>
      <c r="O530" s="28"/>
      <c r="P530" s="28"/>
      <c r="Q530" s="28"/>
      <c r="R530" s="28"/>
    </row>
    <row r="531" spans="2:18" ht="15" customHeight="1">
      <c r="B531" s="78"/>
      <c r="C531" s="21"/>
      <c r="D531" s="21"/>
      <c r="E531" s="21"/>
      <c r="F531" s="21"/>
      <c r="G531" s="21"/>
      <c r="K531" s="28"/>
      <c r="L531" s="28"/>
      <c r="M531" s="28"/>
      <c r="N531" s="28"/>
      <c r="O531" s="28"/>
      <c r="P531" s="28"/>
      <c r="Q531" s="28"/>
      <c r="R531" s="28"/>
    </row>
    <row r="532" spans="2:18" ht="15" customHeight="1">
      <c r="B532" s="78"/>
      <c r="C532" s="21"/>
      <c r="D532" s="21"/>
      <c r="E532" s="21"/>
      <c r="F532" s="21"/>
      <c r="G532" s="21"/>
      <c r="K532" s="28"/>
      <c r="L532" s="28"/>
      <c r="M532" s="28"/>
      <c r="N532" s="28"/>
      <c r="O532" s="28"/>
      <c r="P532" s="28"/>
      <c r="Q532" s="28"/>
      <c r="R532" s="28"/>
    </row>
    <row r="533" spans="2:7" ht="15" customHeight="1">
      <c r="B533" s="78"/>
      <c r="C533" s="21"/>
      <c r="D533" s="21"/>
      <c r="E533" s="21"/>
      <c r="F533" s="21"/>
      <c r="G533" s="21"/>
    </row>
    <row r="534" spans="2:7" ht="15" customHeight="1">
      <c r="B534" s="78"/>
      <c r="C534" s="21"/>
      <c r="D534" s="21"/>
      <c r="E534" s="21"/>
      <c r="F534" s="21"/>
      <c r="G534" s="21"/>
    </row>
    <row r="535" spans="2:7" ht="15" customHeight="1">
      <c r="B535" s="78"/>
      <c r="C535" s="21"/>
      <c r="D535" s="21"/>
      <c r="E535" s="21"/>
      <c r="F535" s="21"/>
      <c r="G535" s="21"/>
    </row>
    <row r="536" spans="2:7" ht="15" customHeight="1">
      <c r="B536" s="78"/>
      <c r="C536" s="21"/>
      <c r="D536" s="21"/>
      <c r="E536" s="21"/>
      <c r="F536" s="21"/>
      <c r="G536" s="21"/>
    </row>
    <row r="537" spans="2:7" ht="15" customHeight="1">
      <c r="B537" s="78"/>
      <c r="C537" s="21"/>
      <c r="D537" s="21"/>
      <c r="E537" s="21"/>
      <c r="F537" s="21"/>
      <c r="G537" s="21"/>
    </row>
    <row r="538" spans="2:7" ht="15" customHeight="1">
      <c r="B538" s="78"/>
      <c r="C538" s="21"/>
      <c r="D538" s="21"/>
      <c r="E538" s="21"/>
      <c r="F538" s="21"/>
      <c r="G538" s="21"/>
    </row>
    <row r="539" spans="2:7" ht="15" customHeight="1">
      <c r="B539" s="78"/>
      <c r="C539" s="21"/>
      <c r="D539" s="21"/>
      <c r="E539" s="21"/>
      <c r="F539" s="21"/>
      <c r="G539" s="21"/>
    </row>
    <row r="540" spans="2:7" ht="15" customHeight="1">
      <c r="B540" s="78"/>
      <c r="C540" s="21"/>
      <c r="D540" s="21"/>
      <c r="E540" s="21"/>
      <c r="F540" s="21"/>
      <c r="G540" s="21"/>
    </row>
    <row r="541" spans="2:7" ht="15" customHeight="1">
      <c r="B541" s="78"/>
      <c r="C541" s="21"/>
      <c r="D541" s="21"/>
      <c r="E541" s="21"/>
      <c r="F541" s="21"/>
      <c r="G541" s="21"/>
    </row>
    <row r="542" spans="2:7" ht="15" customHeight="1">
      <c r="B542" s="78"/>
      <c r="C542" s="21"/>
      <c r="D542" s="21"/>
      <c r="E542" s="21"/>
      <c r="F542" s="21"/>
      <c r="G542" s="21"/>
    </row>
    <row r="543" spans="2:7" ht="15" customHeight="1">
      <c r="B543" s="78"/>
      <c r="C543" s="21"/>
      <c r="D543" s="21"/>
      <c r="E543" s="21"/>
      <c r="F543" s="21"/>
      <c r="G543" s="21"/>
    </row>
    <row r="544" spans="2:7" ht="15" customHeight="1">
      <c r="B544" s="78"/>
      <c r="C544" s="21"/>
      <c r="D544" s="21"/>
      <c r="E544" s="21"/>
      <c r="F544" s="21"/>
      <c r="G544" s="21"/>
    </row>
    <row r="545" spans="2:7" ht="15" customHeight="1">
      <c r="B545" s="78"/>
      <c r="C545" s="21"/>
      <c r="D545" s="21"/>
      <c r="E545" s="21"/>
      <c r="F545" s="21"/>
      <c r="G545" s="21"/>
    </row>
    <row r="546" spans="2:7" ht="15" customHeight="1">
      <c r="B546" s="78"/>
      <c r="C546" s="21"/>
      <c r="D546" s="21"/>
      <c r="E546" s="21"/>
      <c r="F546" s="21"/>
      <c r="G546" s="21"/>
    </row>
    <row r="547" spans="2:7" ht="15" customHeight="1">
      <c r="B547" s="78"/>
      <c r="C547" s="21"/>
      <c r="D547" s="21"/>
      <c r="E547" s="21"/>
      <c r="F547" s="21"/>
      <c r="G547" s="21"/>
    </row>
    <row r="548" spans="2:7" ht="15" customHeight="1">
      <c r="B548" s="78"/>
      <c r="C548" s="21"/>
      <c r="D548" s="21"/>
      <c r="E548" s="21"/>
      <c r="F548" s="21"/>
      <c r="G548" s="21"/>
    </row>
    <row r="549" spans="2:7" ht="15" customHeight="1">
      <c r="B549" s="78"/>
      <c r="C549" s="21"/>
      <c r="D549" s="21"/>
      <c r="E549" s="21"/>
      <c r="F549" s="21"/>
      <c r="G549" s="21"/>
    </row>
    <row r="550" spans="2:7" ht="15" customHeight="1">
      <c r="B550" s="78"/>
      <c r="C550" s="21"/>
      <c r="D550" s="21"/>
      <c r="E550" s="21"/>
      <c r="F550" s="21"/>
      <c r="G550" s="21"/>
    </row>
    <row r="551" spans="2:7" ht="15" customHeight="1">
      <c r="B551" s="78"/>
      <c r="C551" s="21"/>
      <c r="D551" s="21"/>
      <c r="E551" s="21"/>
      <c r="F551" s="21"/>
      <c r="G551" s="21"/>
    </row>
    <row r="552" spans="2:7" ht="15" customHeight="1">
      <c r="B552" s="78"/>
      <c r="C552" s="21"/>
      <c r="D552" s="21"/>
      <c r="E552" s="21"/>
      <c r="F552" s="21"/>
      <c r="G552" s="21"/>
    </row>
    <row r="553" spans="2:7" ht="15" customHeight="1">
      <c r="B553" s="78"/>
      <c r="C553" s="21"/>
      <c r="D553" s="21"/>
      <c r="E553" s="21"/>
      <c r="F553" s="21"/>
      <c r="G553" s="21"/>
    </row>
    <row r="554" spans="2:7" ht="15" customHeight="1">
      <c r="B554" s="78"/>
      <c r="C554" s="21"/>
      <c r="D554" s="21"/>
      <c r="E554" s="21"/>
      <c r="F554" s="21"/>
      <c r="G554" s="21"/>
    </row>
    <row r="555" spans="2:7" ht="15" customHeight="1">
      <c r="B555" s="78"/>
      <c r="C555" s="21"/>
      <c r="D555" s="21"/>
      <c r="E555" s="21"/>
      <c r="F555" s="21"/>
      <c r="G555" s="21"/>
    </row>
    <row r="556" spans="2:7" ht="15" customHeight="1">
      <c r="B556" s="78"/>
      <c r="C556" s="21"/>
      <c r="D556" s="21"/>
      <c r="E556" s="21"/>
      <c r="F556" s="21"/>
      <c r="G556" s="21"/>
    </row>
    <row r="557" spans="2:7" ht="15" customHeight="1">
      <c r="B557" s="78"/>
      <c r="C557" s="21"/>
      <c r="D557" s="21"/>
      <c r="E557" s="21"/>
      <c r="F557" s="21"/>
      <c r="G557" s="21"/>
    </row>
    <row r="558" spans="2:7" ht="15" customHeight="1">
      <c r="B558" s="78"/>
      <c r="C558" s="21"/>
      <c r="D558" s="21"/>
      <c r="E558" s="21"/>
      <c r="F558" s="21"/>
      <c r="G558" s="21"/>
    </row>
    <row r="559" spans="2:7" ht="15" customHeight="1">
      <c r="B559" s="78"/>
      <c r="C559" s="21"/>
      <c r="D559" s="21"/>
      <c r="E559" s="21"/>
      <c r="F559" s="21"/>
      <c r="G559" s="21"/>
    </row>
    <row r="560" spans="2:7" ht="15" customHeight="1">
      <c r="B560" s="78"/>
      <c r="C560" s="21"/>
      <c r="D560" s="21"/>
      <c r="E560" s="21"/>
      <c r="F560" s="21"/>
      <c r="G560" s="21"/>
    </row>
    <row r="561" spans="2:7" ht="15" customHeight="1">
      <c r="B561" s="78"/>
      <c r="C561" s="21"/>
      <c r="D561" s="21"/>
      <c r="E561" s="21"/>
      <c r="F561" s="21"/>
      <c r="G561" s="21"/>
    </row>
    <row r="562" spans="2:7" ht="15" customHeight="1">
      <c r="B562" s="78"/>
      <c r="C562" s="21"/>
      <c r="D562" s="21"/>
      <c r="E562" s="21"/>
      <c r="F562" s="21"/>
      <c r="G562" s="21"/>
    </row>
    <row r="563" spans="2:7" ht="15" customHeight="1">
      <c r="B563" s="78"/>
      <c r="C563" s="21"/>
      <c r="D563" s="21"/>
      <c r="E563" s="21"/>
      <c r="F563" s="21"/>
      <c r="G563" s="21"/>
    </row>
    <row r="564" spans="2:7" ht="15" customHeight="1">
      <c r="B564" s="78"/>
      <c r="C564" s="21"/>
      <c r="D564" s="21"/>
      <c r="E564" s="21"/>
      <c r="F564" s="21"/>
      <c r="G564" s="21"/>
    </row>
    <row r="565" spans="2:7" ht="15" customHeight="1">
      <c r="B565" s="78"/>
      <c r="C565" s="21"/>
      <c r="D565" s="21"/>
      <c r="E565" s="21"/>
      <c r="F565" s="21"/>
      <c r="G565" s="21"/>
    </row>
    <row r="566" spans="2:7" ht="15" customHeight="1">
      <c r="B566" s="78"/>
      <c r="C566" s="21"/>
      <c r="D566" s="21"/>
      <c r="E566" s="21"/>
      <c r="F566" s="21"/>
      <c r="G566" s="21"/>
    </row>
    <row r="567" spans="2:7" ht="15" customHeight="1">
      <c r="B567" s="78"/>
      <c r="C567" s="21"/>
      <c r="D567" s="21"/>
      <c r="E567" s="21"/>
      <c r="F567" s="21"/>
      <c r="G567" s="21"/>
    </row>
    <row r="568" spans="2:7" ht="15" customHeight="1">
      <c r="B568" s="78"/>
      <c r="C568" s="21"/>
      <c r="D568" s="21"/>
      <c r="E568" s="21"/>
      <c r="F568" s="21"/>
      <c r="G568" s="21"/>
    </row>
    <row r="569" spans="2:7" ht="15" customHeight="1">
      <c r="B569" s="78"/>
      <c r="C569" s="21"/>
      <c r="D569" s="21"/>
      <c r="E569" s="21"/>
      <c r="F569" s="21"/>
      <c r="G569" s="21"/>
    </row>
    <row r="570" spans="2:7" ht="15" customHeight="1">
      <c r="B570" s="78"/>
      <c r="C570" s="21"/>
      <c r="D570" s="21"/>
      <c r="E570" s="21"/>
      <c r="F570" s="21"/>
      <c r="G570" s="21"/>
    </row>
    <row r="571" spans="2:7" ht="15" customHeight="1">
      <c r="B571" s="78"/>
      <c r="C571" s="21"/>
      <c r="D571" s="21"/>
      <c r="E571" s="21"/>
      <c r="F571" s="21"/>
      <c r="G571" s="21"/>
    </row>
    <row r="572" spans="2:7" ht="15" customHeight="1">
      <c r="B572" s="78"/>
      <c r="C572" s="21"/>
      <c r="D572" s="21"/>
      <c r="E572" s="21"/>
      <c r="F572" s="21"/>
      <c r="G572" s="21"/>
    </row>
    <row r="573" spans="2:7" ht="15" customHeight="1">
      <c r="B573" s="78"/>
      <c r="C573" s="21"/>
      <c r="D573" s="21"/>
      <c r="E573" s="21"/>
      <c r="F573" s="21"/>
      <c r="G573" s="21"/>
    </row>
    <row r="574" spans="2:7" ht="15" customHeight="1">
      <c r="B574" s="78"/>
      <c r="C574" s="21"/>
      <c r="D574" s="21"/>
      <c r="E574" s="21"/>
      <c r="F574" s="21"/>
      <c r="G574" s="21"/>
    </row>
    <row r="575" spans="2:7" ht="15" customHeight="1">
      <c r="B575" s="78"/>
      <c r="C575" s="21"/>
      <c r="D575" s="21"/>
      <c r="E575" s="21"/>
      <c r="F575" s="21"/>
      <c r="G575" s="21"/>
    </row>
    <row r="576" spans="2:7" ht="15" customHeight="1">
      <c r="B576" s="78"/>
      <c r="C576" s="21"/>
      <c r="D576" s="21"/>
      <c r="E576" s="21"/>
      <c r="F576" s="21"/>
      <c r="G576" s="21"/>
    </row>
    <row r="577" spans="2:7" ht="15" customHeight="1">
      <c r="B577" s="13"/>
      <c r="C577" s="21"/>
      <c r="D577" s="21"/>
      <c r="E577" s="21"/>
      <c r="F577" s="21"/>
      <c r="G577" s="21"/>
    </row>
    <row r="578" spans="2:7" ht="15" customHeight="1">
      <c r="B578" s="13"/>
      <c r="C578" s="21"/>
      <c r="D578" s="21"/>
      <c r="E578" s="21"/>
      <c r="F578" s="21"/>
      <c r="G578" s="21"/>
    </row>
    <row r="579" spans="2:7" ht="15" customHeight="1">
      <c r="B579" s="13"/>
      <c r="C579" s="21"/>
      <c r="D579" s="21"/>
      <c r="E579" s="21"/>
      <c r="F579" s="21"/>
      <c r="G579" s="21"/>
    </row>
    <row r="580" spans="2:7" ht="15" customHeight="1">
      <c r="B580" s="13"/>
      <c r="C580" s="21"/>
      <c r="D580" s="21"/>
      <c r="E580" s="21"/>
      <c r="F580" s="21"/>
      <c r="G580" s="21"/>
    </row>
    <row r="581" spans="2:7" ht="12.75">
      <c r="B581" s="13"/>
      <c r="C581" s="21"/>
      <c r="D581" s="21"/>
      <c r="E581" s="21"/>
      <c r="F581" s="21"/>
      <c r="G581" s="21"/>
    </row>
    <row r="582" spans="2:7" ht="12.75">
      <c r="B582" s="13"/>
      <c r="C582" s="21"/>
      <c r="D582" s="21"/>
      <c r="E582" s="21"/>
      <c r="F582" s="21"/>
      <c r="G582" s="21"/>
    </row>
    <row r="583" spans="2:7" ht="12.75">
      <c r="B583" s="13"/>
      <c r="C583" s="21"/>
      <c r="D583" s="21"/>
      <c r="E583" s="21"/>
      <c r="F583" s="21"/>
      <c r="G583" s="21"/>
    </row>
    <row r="584" spans="2:7" ht="12.75">
      <c r="B584" s="13"/>
      <c r="C584" s="21"/>
      <c r="D584" s="21"/>
      <c r="E584" s="21"/>
      <c r="F584" s="21"/>
      <c r="G584" s="21"/>
    </row>
    <row r="585" spans="2:7" ht="12.75">
      <c r="B585" s="13"/>
      <c r="C585" s="21"/>
      <c r="D585" s="21"/>
      <c r="E585" s="21"/>
      <c r="F585" s="21"/>
      <c r="G585" s="21"/>
    </row>
    <row r="586" spans="2:7" ht="12.75">
      <c r="B586" s="13"/>
      <c r="C586" s="21"/>
      <c r="D586" s="21"/>
      <c r="E586" s="21"/>
      <c r="F586" s="21"/>
      <c r="G586" s="21"/>
    </row>
    <row r="587" spans="2:7" ht="12.75">
      <c r="B587" s="13"/>
      <c r="C587" s="21"/>
      <c r="D587" s="21"/>
      <c r="E587" s="21"/>
      <c r="F587" s="21"/>
      <c r="G587" s="21"/>
    </row>
    <row r="588" spans="2:7" ht="12.75">
      <c r="B588" s="13"/>
      <c r="C588" s="21"/>
      <c r="D588" s="21"/>
      <c r="E588" s="21"/>
      <c r="F588" s="21"/>
      <c r="G588" s="21"/>
    </row>
    <row r="589" spans="2:7" ht="12.75">
      <c r="B589" s="13"/>
      <c r="C589" s="21"/>
      <c r="D589" s="21"/>
      <c r="E589" s="21"/>
      <c r="F589" s="21"/>
      <c r="G589" s="21"/>
    </row>
    <row r="590" spans="2:7" ht="12.75">
      <c r="B590" s="13"/>
      <c r="C590" s="21"/>
      <c r="D590" s="21"/>
      <c r="E590" s="21"/>
      <c r="F590" s="21"/>
      <c r="G590" s="21"/>
    </row>
    <row r="591" spans="2:7" ht="12.75">
      <c r="B591" s="13"/>
      <c r="C591" s="21"/>
      <c r="D591" s="21"/>
      <c r="E591" s="21"/>
      <c r="F591" s="21"/>
      <c r="G591" s="21"/>
    </row>
    <row r="592" spans="2:7" ht="12.75">
      <c r="B592" s="13"/>
      <c r="C592" s="21"/>
      <c r="D592" s="21"/>
      <c r="E592" s="21"/>
      <c r="F592" s="21"/>
      <c r="G592" s="21"/>
    </row>
    <row r="593" spans="2:7" ht="12.75">
      <c r="B593" s="13"/>
      <c r="C593" s="21"/>
      <c r="D593" s="21"/>
      <c r="E593" s="21"/>
      <c r="F593" s="21"/>
      <c r="G593" s="21"/>
    </row>
    <row r="594" spans="2:7" ht="12.75">
      <c r="B594" s="13"/>
      <c r="C594" s="21"/>
      <c r="D594" s="21"/>
      <c r="E594" s="21"/>
      <c r="F594" s="21"/>
      <c r="G594" s="21"/>
    </row>
    <row r="595" spans="2:7" ht="12.75">
      <c r="B595" s="13"/>
      <c r="C595" s="21"/>
      <c r="D595" s="21"/>
      <c r="E595" s="21"/>
      <c r="F595" s="21"/>
      <c r="G595" s="21"/>
    </row>
    <row r="596" spans="2:7" ht="12.75">
      <c r="B596" s="13"/>
      <c r="C596" s="21"/>
      <c r="D596" s="21"/>
      <c r="E596" s="21"/>
      <c r="F596" s="21"/>
      <c r="G596" s="21"/>
    </row>
    <row r="597" spans="2:7" ht="12.75">
      <c r="B597" s="13"/>
      <c r="C597" s="21"/>
      <c r="D597" s="21"/>
      <c r="E597" s="21"/>
      <c r="F597" s="21"/>
      <c r="G597" s="21"/>
    </row>
    <row r="598" spans="2:7" ht="12.75">
      <c r="B598" s="13"/>
      <c r="C598" s="21"/>
      <c r="D598" s="21"/>
      <c r="E598" s="21"/>
      <c r="F598" s="21"/>
      <c r="G598" s="21"/>
    </row>
    <row r="599" spans="2:7" ht="12.75">
      <c r="B599" s="13"/>
      <c r="C599" s="21"/>
      <c r="D599" s="21"/>
      <c r="E599" s="21"/>
      <c r="F599" s="21"/>
      <c r="G599" s="21"/>
    </row>
    <row r="600" spans="2:7" ht="12.75">
      <c r="B600" s="13"/>
      <c r="C600" s="21"/>
      <c r="D600" s="21"/>
      <c r="E600" s="21"/>
      <c r="F600" s="21"/>
      <c r="G600" s="21"/>
    </row>
    <row r="601" spans="2:7" ht="12.75">
      <c r="B601" s="13"/>
      <c r="C601" s="21"/>
      <c r="D601" s="21"/>
      <c r="E601" s="21"/>
      <c r="F601" s="21"/>
      <c r="G601" s="21"/>
    </row>
    <row r="602" spans="2:7" ht="12.75">
      <c r="B602" s="13"/>
      <c r="C602" s="21"/>
      <c r="D602" s="21"/>
      <c r="E602" s="21"/>
      <c r="F602" s="21"/>
      <c r="G602" s="21"/>
    </row>
    <row r="603" spans="2:7" ht="12.75">
      <c r="B603" s="13"/>
      <c r="C603" s="21"/>
      <c r="D603" s="21"/>
      <c r="E603" s="21"/>
      <c r="F603" s="21"/>
      <c r="G603" s="21"/>
    </row>
    <row r="604" spans="2:7" ht="12.75">
      <c r="B604" s="13"/>
      <c r="C604" s="21"/>
      <c r="D604" s="21"/>
      <c r="E604" s="21"/>
      <c r="F604" s="21"/>
      <c r="G604" s="21"/>
    </row>
    <row r="605" spans="2:7" ht="12.75">
      <c r="B605" s="13"/>
      <c r="C605" s="21"/>
      <c r="D605" s="21"/>
      <c r="E605" s="21"/>
      <c r="F605" s="21"/>
      <c r="G605" s="21"/>
    </row>
    <row r="606" spans="2:7" ht="12.75">
      <c r="B606" s="13"/>
      <c r="C606" s="21"/>
      <c r="D606" s="21"/>
      <c r="E606" s="21"/>
      <c r="F606" s="21"/>
      <c r="G606" s="21"/>
    </row>
    <row r="607" spans="2:7" ht="12.75">
      <c r="B607" s="13"/>
      <c r="C607" s="21"/>
      <c r="D607" s="21"/>
      <c r="E607" s="21"/>
      <c r="F607" s="21"/>
      <c r="G607" s="21"/>
    </row>
    <row r="608" spans="2:7" ht="12.75">
      <c r="B608" s="13"/>
      <c r="C608" s="21"/>
      <c r="D608" s="21"/>
      <c r="E608" s="21"/>
      <c r="F608" s="21"/>
      <c r="G608" s="21"/>
    </row>
    <row r="609" spans="2:7" ht="12.75">
      <c r="B609" s="13"/>
      <c r="C609" s="21"/>
      <c r="D609" s="21"/>
      <c r="E609" s="21"/>
      <c r="F609" s="21"/>
      <c r="G609" s="21"/>
    </row>
    <row r="610" spans="2:7" ht="12.75">
      <c r="B610" s="13"/>
      <c r="C610" s="21"/>
      <c r="D610" s="21"/>
      <c r="E610" s="21"/>
      <c r="F610" s="21"/>
      <c r="G610" s="21"/>
    </row>
    <row r="611" spans="2:7" ht="12.75">
      <c r="B611" s="13"/>
      <c r="C611" s="21"/>
      <c r="D611" s="21"/>
      <c r="E611" s="21"/>
      <c r="F611" s="21"/>
      <c r="G611" s="21"/>
    </row>
    <row r="612" spans="2:7" ht="12.75">
      <c r="B612" s="13"/>
      <c r="C612" s="21"/>
      <c r="D612" s="21"/>
      <c r="E612" s="21"/>
      <c r="F612" s="21"/>
      <c r="G612" s="21"/>
    </row>
    <row r="613" spans="2:7" ht="12.75">
      <c r="B613" s="13"/>
      <c r="C613" s="21"/>
      <c r="D613" s="21"/>
      <c r="E613" s="21"/>
      <c r="F613" s="21"/>
      <c r="G613" s="21"/>
    </row>
    <row r="614" spans="2:7" ht="12.75">
      <c r="B614" s="13"/>
      <c r="C614" s="21"/>
      <c r="D614" s="21"/>
      <c r="E614" s="21"/>
      <c r="F614" s="21"/>
      <c r="G614" s="21"/>
    </row>
    <row r="615" spans="2:7" ht="12.75">
      <c r="B615" s="13"/>
      <c r="C615" s="21"/>
      <c r="D615" s="21"/>
      <c r="E615" s="21"/>
      <c r="F615" s="21"/>
      <c r="G615" s="21"/>
    </row>
    <row r="616" spans="2:7" ht="12.75">
      <c r="B616" s="13"/>
      <c r="C616" s="21"/>
      <c r="D616" s="21"/>
      <c r="E616" s="21"/>
      <c r="F616" s="21"/>
      <c r="G616" s="21"/>
    </row>
    <row r="617" spans="2:7" ht="12.75">
      <c r="B617" s="13"/>
      <c r="C617" s="21"/>
      <c r="D617" s="21"/>
      <c r="E617" s="21"/>
      <c r="F617" s="21"/>
      <c r="G617" s="21"/>
    </row>
    <row r="618" spans="2:7" ht="12.75">
      <c r="B618" s="13"/>
      <c r="C618" s="21"/>
      <c r="D618" s="21"/>
      <c r="E618" s="21"/>
      <c r="F618" s="21"/>
      <c r="G618" s="21"/>
    </row>
    <row r="619" spans="2:7" ht="12.75">
      <c r="B619" s="13"/>
      <c r="C619" s="21"/>
      <c r="D619" s="21"/>
      <c r="E619" s="21"/>
      <c r="F619" s="21"/>
      <c r="G619" s="21"/>
    </row>
    <row r="620" spans="2:7" ht="12.75">
      <c r="B620" s="13"/>
      <c r="C620" s="21"/>
      <c r="D620" s="21"/>
      <c r="E620" s="21"/>
      <c r="F620" s="21"/>
      <c r="G620" s="21"/>
    </row>
    <row r="621" spans="2:7" ht="12.75">
      <c r="B621" s="13"/>
      <c r="C621" s="21"/>
      <c r="D621" s="21"/>
      <c r="E621" s="21"/>
      <c r="F621" s="21"/>
      <c r="G621" s="21"/>
    </row>
    <row r="622" spans="2:7" ht="12.75">
      <c r="B622" s="13"/>
      <c r="C622" s="21"/>
      <c r="D622" s="21"/>
      <c r="E622" s="21"/>
      <c r="F622" s="21"/>
      <c r="G622" s="21"/>
    </row>
    <row r="623" spans="2:7" ht="12.75">
      <c r="B623" s="13"/>
      <c r="C623" s="21"/>
      <c r="D623" s="21"/>
      <c r="E623" s="21"/>
      <c r="F623" s="21"/>
      <c r="G623" s="21"/>
    </row>
    <row r="624" spans="2:7" ht="12.75">
      <c r="B624" s="13"/>
      <c r="C624" s="21"/>
      <c r="D624" s="21"/>
      <c r="E624" s="21"/>
      <c r="F624" s="21"/>
      <c r="G624" s="21"/>
    </row>
    <row r="625" spans="2:7" ht="12.75">
      <c r="B625" s="13"/>
      <c r="C625" s="21"/>
      <c r="D625" s="21"/>
      <c r="E625" s="21"/>
      <c r="F625" s="21"/>
      <c r="G625" s="21"/>
    </row>
    <row r="626" spans="2:7" ht="12.75">
      <c r="B626" s="13"/>
      <c r="C626" s="21"/>
      <c r="D626" s="21"/>
      <c r="E626" s="21"/>
      <c r="F626" s="21"/>
      <c r="G626" s="21"/>
    </row>
    <row r="627" spans="2:7" ht="12.75">
      <c r="B627" s="13"/>
      <c r="C627" s="21"/>
      <c r="D627" s="21"/>
      <c r="E627" s="21"/>
      <c r="F627" s="21"/>
      <c r="G627" s="21"/>
    </row>
    <row r="628" spans="2:7" ht="12.75">
      <c r="B628" s="13"/>
      <c r="C628" s="21"/>
      <c r="D628" s="21"/>
      <c r="E628" s="21"/>
      <c r="F628" s="21"/>
      <c r="G628" s="21"/>
    </row>
    <row r="629" spans="2:7" ht="12.75">
      <c r="B629" s="13"/>
      <c r="C629" s="21"/>
      <c r="D629" s="21"/>
      <c r="E629" s="21"/>
      <c r="F629" s="21"/>
      <c r="G629" s="21"/>
    </row>
    <row r="630" spans="3:7" ht="12.75">
      <c r="C630" s="21"/>
      <c r="D630" s="21"/>
      <c r="E630" s="21"/>
      <c r="F630" s="21"/>
      <c r="G630" s="21"/>
    </row>
    <row r="631" spans="3:7" ht="12.75">
      <c r="C631" s="21"/>
      <c r="D631" s="21"/>
      <c r="E631" s="21"/>
      <c r="F631" s="21"/>
      <c r="G631" s="21"/>
    </row>
    <row r="632" spans="3:7" ht="12.75">
      <c r="C632" s="21"/>
      <c r="D632" s="21"/>
      <c r="E632" s="21"/>
      <c r="F632" s="21"/>
      <c r="G632" s="21"/>
    </row>
    <row r="633" spans="3:7" ht="12.75">
      <c r="C633" s="21"/>
      <c r="D633" s="21"/>
      <c r="E633" s="21"/>
      <c r="F633" s="21"/>
      <c r="G633" s="21"/>
    </row>
    <row r="634" spans="3:7" ht="12.75">
      <c r="C634" s="21"/>
      <c r="D634" s="21"/>
      <c r="E634" s="21"/>
      <c r="F634" s="21"/>
      <c r="G634" s="21"/>
    </row>
    <row r="635" spans="3:7" ht="12.75">
      <c r="C635" s="21"/>
      <c r="D635" s="21"/>
      <c r="E635" s="21"/>
      <c r="F635" s="21"/>
      <c r="G635" s="21"/>
    </row>
    <row r="636" spans="3:7" ht="12.75">
      <c r="C636" s="21"/>
      <c r="D636" s="21"/>
      <c r="E636" s="21"/>
      <c r="F636" s="21"/>
      <c r="G636" s="21"/>
    </row>
    <row r="637" spans="3:7" ht="12.75">
      <c r="C637" s="21"/>
      <c r="D637" s="21"/>
      <c r="E637" s="21"/>
      <c r="F637" s="21"/>
      <c r="G637" s="21"/>
    </row>
    <row r="638" spans="3:7" ht="12.75">
      <c r="C638" s="21"/>
      <c r="D638" s="21"/>
      <c r="E638" s="21"/>
      <c r="F638" s="21"/>
      <c r="G638" s="21"/>
    </row>
    <row r="639" spans="3:7" ht="12.75">
      <c r="C639" s="21"/>
      <c r="D639" s="21"/>
      <c r="E639" s="21"/>
      <c r="F639" s="21"/>
      <c r="G639" s="21"/>
    </row>
    <row r="640" spans="3:7" ht="12.75">
      <c r="C640" s="21"/>
      <c r="D640" s="21"/>
      <c r="E640" s="21"/>
      <c r="F640" s="21"/>
      <c r="G640" s="21"/>
    </row>
    <row r="641" spans="3:7" ht="12.75">
      <c r="C641" s="21"/>
      <c r="D641" s="21"/>
      <c r="E641" s="21"/>
      <c r="F641" s="21"/>
      <c r="G641" s="21"/>
    </row>
    <row r="642" spans="3:7" ht="12.75">
      <c r="C642" s="21"/>
      <c r="D642" s="21"/>
      <c r="E642" s="21"/>
      <c r="F642" s="21"/>
      <c r="G642" s="21"/>
    </row>
    <row r="643" spans="3:7" ht="12.75">
      <c r="C643" s="21"/>
      <c r="D643" s="21"/>
      <c r="E643" s="21"/>
      <c r="F643" s="21"/>
      <c r="G643" s="21"/>
    </row>
    <row r="644" spans="3:7" ht="12.75">
      <c r="C644" s="21"/>
      <c r="D644" s="21"/>
      <c r="E644" s="21"/>
      <c r="F644" s="21"/>
      <c r="G644" s="21"/>
    </row>
  </sheetData>
  <mergeCells count="59">
    <mergeCell ref="F212:F213"/>
    <mergeCell ref="G212:G213"/>
    <mergeCell ref="E14:E15"/>
    <mergeCell ref="F14:F15"/>
    <mergeCell ref="G14:G15"/>
    <mergeCell ref="C209:C210"/>
    <mergeCell ref="E8:E10"/>
    <mergeCell ref="C212:C213"/>
    <mergeCell ref="D212:D213"/>
    <mergeCell ref="B523:B524"/>
    <mergeCell ref="B8:B10"/>
    <mergeCell ref="G209:G210"/>
    <mergeCell ref="C20:C21"/>
    <mergeCell ref="D20:D21"/>
    <mergeCell ref="E20:E21"/>
    <mergeCell ref="F20:F21"/>
    <mergeCell ref="G20:G21"/>
    <mergeCell ref="D209:D210"/>
    <mergeCell ref="E209:E210"/>
    <mergeCell ref="F436:F437"/>
    <mergeCell ref="G522:G524"/>
    <mergeCell ref="B502:B503"/>
    <mergeCell ref="C502:C503"/>
    <mergeCell ref="D502:D503"/>
    <mergeCell ref="F502:F503"/>
    <mergeCell ref="C522:C524"/>
    <mergeCell ref="D522:D524"/>
    <mergeCell ref="E522:E524"/>
    <mergeCell ref="F522:F524"/>
    <mergeCell ref="G502:G503"/>
    <mergeCell ref="G436:G437"/>
    <mergeCell ref="E212:E213"/>
    <mergeCell ref="B212:B213"/>
    <mergeCell ref="B464:B466"/>
    <mergeCell ref="C464:C466"/>
    <mergeCell ref="G464:G466"/>
    <mergeCell ref="C436:C437"/>
    <mergeCell ref="D436:D437"/>
    <mergeCell ref="E436:E437"/>
    <mergeCell ref="J1:L1"/>
    <mergeCell ref="J2:L2"/>
    <mergeCell ref="J3:L3"/>
    <mergeCell ref="J4:L4"/>
    <mergeCell ref="B6:L6"/>
    <mergeCell ref="C8:C10"/>
    <mergeCell ref="F209:F210"/>
    <mergeCell ref="J8:J10"/>
    <mergeCell ref="K8:K10"/>
    <mergeCell ref="L8:L10"/>
    <mergeCell ref="B20:B21"/>
    <mergeCell ref="D8:D10"/>
    <mergeCell ref="K209:K210"/>
    <mergeCell ref="K20:K21"/>
    <mergeCell ref="H8:H10"/>
    <mergeCell ref="I8:I10"/>
    <mergeCell ref="F8:F10"/>
    <mergeCell ref="C14:C15"/>
    <mergeCell ref="D14:D15"/>
    <mergeCell ref="G8:G10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H152"/>
  <sheetViews>
    <sheetView zoomScaleSheetLayoutView="100" workbookViewId="0" topLeftCell="B1">
      <selection activeCell="E51" sqref="E51:G51"/>
    </sheetView>
  </sheetViews>
  <sheetFormatPr defaultColWidth="9.140625" defaultRowHeight="12.75"/>
  <cols>
    <col min="1" max="1" width="3.421875" style="0" customWidth="1"/>
    <col min="2" max="2" width="48.421875" style="0" customWidth="1"/>
    <col min="3" max="3" width="13.7109375" style="0" customWidth="1"/>
    <col min="4" max="4" width="13.00390625" style="0" customWidth="1"/>
    <col min="5" max="5" width="15.00390625" style="0" customWidth="1"/>
    <col min="6" max="6" width="13.00390625" style="0" customWidth="1"/>
    <col min="7" max="7" width="13.140625" style="0" customWidth="1"/>
    <col min="8" max="8" width="10.28125" style="0" customWidth="1"/>
  </cols>
  <sheetData>
    <row r="1" spans="5:7" ht="16.5">
      <c r="E1" s="168" t="s">
        <v>303</v>
      </c>
      <c r="F1" s="168"/>
      <c r="G1" s="168"/>
    </row>
    <row r="2" spans="5:7" ht="16.5">
      <c r="E2" s="167" t="s">
        <v>304</v>
      </c>
      <c r="F2" s="167"/>
      <c r="G2" s="167"/>
    </row>
    <row r="3" spans="5:7" ht="16.5">
      <c r="E3" s="167" t="s">
        <v>305</v>
      </c>
      <c r="F3" s="167"/>
      <c r="G3" s="167"/>
    </row>
    <row r="4" spans="5:7" ht="16.5">
      <c r="E4" s="175" t="s">
        <v>184</v>
      </c>
      <c r="F4" s="175"/>
      <c r="G4" s="175"/>
    </row>
    <row r="8" spans="2:7" ht="15.75">
      <c r="B8" s="174" t="s">
        <v>185</v>
      </c>
      <c r="C8" s="174"/>
      <c r="D8" s="174"/>
      <c r="E8" s="174"/>
      <c r="F8" s="174"/>
      <c r="G8" s="174"/>
    </row>
    <row r="9" spans="2:7" ht="15.75">
      <c r="B9" s="86"/>
      <c r="C9" s="86"/>
      <c r="D9" s="86"/>
      <c r="E9" s="86"/>
      <c r="F9" s="86"/>
      <c r="G9" s="86"/>
    </row>
    <row r="10" ht="12.75">
      <c r="G10" t="s">
        <v>408</v>
      </c>
    </row>
    <row r="11" spans="2:7" ht="31.5">
      <c r="B11" s="87" t="s">
        <v>409</v>
      </c>
      <c r="C11" s="42" t="s">
        <v>186</v>
      </c>
      <c r="D11" s="42" t="s">
        <v>414</v>
      </c>
      <c r="E11" s="42" t="s">
        <v>187</v>
      </c>
      <c r="F11" s="42" t="s">
        <v>411</v>
      </c>
      <c r="G11" s="42" t="s">
        <v>415</v>
      </c>
    </row>
    <row r="12" spans="2:7" ht="12.75">
      <c r="B12" s="88">
        <v>1</v>
      </c>
      <c r="C12" s="88">
        <v>2</v>
      </c>
      <c r="D12" s="88">
        <v>3</v>
      </c>
      <c r="E12" s="43">
        <v>4</v>
      </c>
      <c r="F12" s="43">
        <v>5</v>
      </c>
      <c r="G12" s="43">
        <v>6</v>
      </c>
    </row>
    <row r="13" spans="2:7" ht="12.75">
      <c r="B13" s="173" t="s">
        <v>300</v>
      </c>
      <c r="C13" s="173"/>
      <c r="D13" s="173"/>
      <c r="E13" s="173"/>
      <c r="F13" s="173"/>
      <c r="G13" s="173"/>
    </row>
    <row r="14" spans="2:8" ht="15.75">
      <c r="B14" s="69" t="s">
        <v>270</v>
      </c>
      <c r="C14" s="67">
        <f>C25</f>
        <v>597327826</v>
      </c>
      <c r="D14" s="67">
        <f>D25</f>
        <v>472588876</v>
      </c>
      <c r="E14" s="67">
        <f>E25</f>
        <v>473302898.45</v>
      </c>
      <c r="F14" s="67">
        <f>F25</f>
        <v>511976979.52250004</v>
      </c>
      <c r="G14" s="67">
        <f>G25</f>
        <v>493803792.99862504</v>
      </c>
      <c r="H14" s="52"/>
    </row>
    <row r="15" spans="2:8" ht="15.75">
      <c r="B15" s="69" t="s">
        <v>275</v>
      </c>
      <c r="C15" s="67">
        <f>'объемы '!H522</f>
        <v>592328553</v>
      </c>
      <c r="D15" s="67">
        <f>'объемы '!I522</f>
        <v>485028997</v>
      </c>
      <c r="E15" s="67">
        <f>'объемы '!J522</f>
        <v>474156176.6508</v>
      </c>
      <c r="F15" s="67">
        <f>'объемы '!K522</f>
        <v>512502091.122816</v>
      </c>
      <c r="G15" s="67">
        <f>'объемы '!L522</f>
        <v>496107051.8998976</v>
      </c>
      <c r="H15" s="52"/>
    </row>
    <row r="16" spans="2:8" ht="15.75">
      <c r="B16" s="69" t="s">
        <v>301</v>
      </c>
      <c r="C16" s="67">
        <f>C14-C15</f>
        <v>4999273</v>
      </c>
      <c r="D16" s="68">
        <f>D14-D15</f>
        <v>-12440121</v>
      </c>
      <c r="E16" s="68">
        <f>E14-E15</f>
        <v>-853278.2008000016</v>
      </c>
      <c r="F16" s="68">
        <f>F14-F15</f>
        <v>-525111.6003159881</v>
      </c>
      <c r="G16" s="68">
        <f>G14-G15</f>
        <v>-2303258.9012725353</v>
      </c>
      <c r="H16" s="52"/>
    </row>
    <row r="17" spans="2:7" ht="12.75">
      <c r="B17" s="49"/>
      <c r="C17" s="50"/>
      <c r="D17" s="50"/>
      <c r="E17" s="53"/>
      <c r="F17" s="53"/>
      <c r="G17" s="53"/>
    </row>
    <row r="18" spans="2:7" ht="12.75">
      <c r="B18" s="172" t="s">
        <v>302</v>
      </c>
      <c r="C18" s="172"/>
      <c r="D18" s="172"/>
      <c r="E18" s="172"/>
      <c r="F18" s="172"/>
      <c r="G18" s="172"/>
    </row>
    <row r="19" spans="2:7" ht="6" customHeight="1">
      <c r="B19" s="49"/>
      <c r="C19" s="50"/>
      <c r="D19" s="50"/>
      <c r="E19" s="51"/>
      <c r="F19" s="51"/>
      <c r="G19" s="51"/>
    </row>
    <row r="20" spans="2:7" ht="15.75">
      <c r="B20" s="39" t="s">
        <v>293</v>
      </c>
      <c r="C20" s="47"/>
      <c r="D20" s="47"/>
      <c r="E20" s="66"/>
      <c r="F20" s="66"/>
      <c r="G20" s="66"/>
    </row>
    <row r="21" spans="2:7" ht="15.75">
      <c r="B21" s="40" t="s">
        <v>271</v>
      </c>
      <c r="C21" s="45">
        <v>59424382</v>
      </c>
      <c r="D21" s="66">
        <v>55665480</v>
      </c>
      <c r="E21" s="66">
        <v>56967377</v>
      </c>
      <c r="F21" s="66">
        <v>57547050</v>
      </c>
      <c r="G21">
        <v>59717900</v>
      </c>
    </row>
    <row r="22" spans="2:7" ht="15.75">
      <c r="B22" s="40" t="s">
        <v>272</v>
      </c>
      <c r="C22" s="45">
        <v>6998928</v>
      </c>
      <c r="D22" s="66">
        <v>6312620</v>
      </c>
      <c r="E22" s="66">
        <v>6350000</v>
      </c>
      <c r="F22" s="66">
        <v>6375800</v>
      </c>
      <c r="G22" s="22">
        <v>6483300</v>
      </c>
    </row>
    <row r="23" spans="2:7" ht="31.5">
      <c r="B23" s="40" t="s">
        <v>274</v>
      </c>
      <c r="C23" s="48">
        <v>20960709</v>
      </c>
      <c r="D23" s="66">
        <v>18798249</v>
      </c>
      <c r="E23" s="66">
        <f>D23*1.05</f>
        <v>19738161.45</v>
      </c>
      <c r="F23" s="66">
        <f>E23*1.05</f>
        <v>20725069.5225</v>
      </c>
      <c r="G23" s="22">
        <f>F23*1.05</f>
        <v>21761322.998625003</v>
      </c>
    </row>
    <row r="24" spans="2:7" ht="47.25">
      <c r="B24" s="40" t="s">
        <v>273</v>
      </c>
      <c r="C24" s="48">
        <v>509943807</v>
      </c>
      <c r="D24" s="66">
        <v>391812527</v>
      </c>
      <c r="E24" s="66">
        <v>390247360</v>
      </c>
      <c r="F24" s="66">
        <v>427329060</v>
      </c>
      <c r="G24" s="65">
        <v>405841270</v>
      </c>
    </row>
    <row r="25" spans="2:7" ht="15.75">
      <c r="B25" s="44" t="s">
        <v>292</v>
      </c>
      <c r="C25" s="64">
        <f>SUM(C21:C24)</f>
        <v>597327826</v>
      </c>
      <c r="D25" s="64">
        <f>D21+D22+D23+D24</f>
        <v>472588876</v>
      </c>
      <c r="E25" s="64">
        <f>E21+E22+E23+E24</f>
        <v>473302898.45</v>
      </c>
      <c r="F25" s="64">
        <f>F21+F22+F23+F24</f>
        <v>511976979.52250004</v>
      </c>
      <c r="G25" s="64">
        <f>G21+G22+G23+G24</f>
        <v>493803792.99862504</v>
      </c>
    </row>
    <row r="26" spans="3:6" ht="15.75">
      <c r="C26" s="65"/>
      <c r="D26" s="66"/>
      <c r="E26" s="66"/>
      <c r="F26" s="66"/>
    </row>
    <row r="27" spans="2:6" ht="14.25">
      <c r="B27" s="41" t="s">
        <v>275</v>
      </c>
      <c r="C27" s="46"/>
      <c r="D27" s="25"/>
      <c r="E27" s="25"/>
      <c r="F27" s="25"/>
    </row>
    <row r="28" spans="2:8" ht="15.75">
      <c r="B28" s="40" t="s">
        <v>276</v>
      </c>
      <c r="C28" s="48">
        <f>'объемы '!H15+'объемы '!H421</f>
        <v>19713899</v>
      </c>
      <c r="D28" s="48">
        <f>'объемы '!I15+'объемы '!I421</f>
        <v>15126008</v>
      </c>
      <c r="E28" s="48">
        <f>'объемы '!J15+'объемы '!J421</f>
        <v>15708370.5</v>
      </c>
      <c r="F28" s="48">
        <f>'объемы '!K15+'объемы '!K421</f>
        <v>16147993.32</v>
      </c>
      <c r="G28" s="48">
        <f>'объемы '!L15+'объемы '!L421</f>
        <v>17778768.652000003</v>
      </c>
      <c r="H28" s="22"/>
    </row>
    <row r="29" spans="2:8" ht="31.5">
      <c r="B29" s="40" t="s">
        <v>277</v>
      </c>
      <c r="C29" s="48">
        <f>'объемы '!H49</f>
        <v>1740745</v>
      </c>
      <c r="D29" s="48">
        <f>'объемы '!I49</f>
        <v>1920800</v>
      </c>
      <c r="E29" s="48">
        <f>'объемы '!J49</f>
        <v>1674918.424</v>
      </c>
      <c r="F29" s="48">
        <f>'объемы '!K49</f>
        <v>1740862.1088</v>
      </c>
      <c r="G29" s="48">
        <f>'объемы '!L49</f>
        <v>1783348.31968</v>
      </c>
      <c r="H29" s="22"/>
    </row>
    <row r="30" spans="2:8" ht="15.75">
      <c r="B30" s="40" t="s">
        <v>278</v>
      </c>
      <c r="C30" s="48">
        <f>'объемы '!H70+'объемы '!H158</f>
        <v>11185240</v>
      </c>
      <c r="D30" s="48">
        <f>'объемы '!I70+'объемы '!I158</f>
        <v>10129400</v>
      </c>
      <c r="E30" s="48">
        <f>'объемы '!J70+'объемы '!J158</f>
        <v>10724714</v>
      </c>
      <c r="F30" s="48">
        <f>'объемы '!K70+'объемы '!K158</f>
        <v>11818935.4</v>
      </c>
      <c r="G30" s="48">
        <f>'объемы '!L70+'объемы '!L158</f>
        <v>12975828.940000001</v>
      </c>
      <c r="H30" s="22"/>
    </row>
    <row r="31" spans="2:8" ht="15.75">
      <c r="B31" s="40" t="s">
        <v>279</v>
      </c>
      <c r="C31" s="48">
        <f>'объемы '!H84+'объемы '!H164</f>
        <v>64931501</v>
      </c>
      <c r="D31" s="48">
        <f>'объемы '!I84+'объемы '!I164</f>
        <v>31424388</v>
      </c>
      <c r="E31" s="48">
        <f>'объемы '!J84+'объемы '!J164</f>
        <v>17996460</v>
      </c>
      <c r="F31" s="48">
        <f>'объемы '!K84+'объемы '!K164</f>
        <v>18323032</v>
      </c>
      <c r="G31" s="48">
        <f>'объемы '!L84+'объемы '!L164</f>
        <v>16685235.2</v>
      </c>
      <c r="H31" s="22"/>
    </row>
    <row r="32" spans="2:8" ht="15.75">
      <c r="B32" s="40" t="s">
        <v>324</v>
      </c>
      <c r="C32" s="48">
        <v>0</v>
      </c>
      <c r="D32" s="22">
        <v>0</v>
      </c>
      <c r="E32" s="25">
        <v>0</v>
      </c>
      <c r="F32" s="22">
        <v>0</v>
      </c>
      <c r="G32" s="25">
        <v>0</v>
      </c>
      <c r="H32" s="22"/>
    </row>
    <row r="33" spans="2:8" ht="15.75">
      <c r="B33" s="40" t="s">
        <v>280</v>
      </c>
      <c r="C33" s="48">
        <f>'объемы '!H227+'объемы '!H329</f>
        <v>277549905</v>
      </c>
      <c r="D33" s="48">
        <f>'объемы '!I227+'объемы '!I329</f>
        <v>276402740</v>
      </c>
      <c r="E33" s="48">
        <f>'объемы '!J227+'объемы '!J329</f>
        <v>287367869.4268</v>
      </c>
      <c r="F33" s="48">
        <f>'объемы '!K227+'объемы '!K329</f>
        <v>322649575.174016</v>
      </c>
      <c r="G33" s="48">
        <f>'объемы '!L227+'объемы '!L329</f>
        <v>301408988.6914176</v>
      </c>
      <c r="H33" s="22"/>
    </row>
    <row r="34" spans="2:8" ht="31.5">
      <c r="B34" s="40" t="s">
        <v>281</v>
      </c>
      <c r="C34" s="48">
        <f>'объемы '!H90+'объемы '!H246</f>
        <v>12071494</v>
      </c>
      <c r="D34" s="48">
        <f>'объемы '!I90+'объемы '!I246</f>
        <v>10635100</v>
      </c>
      <c r="E34" s="48">
        <f>'объемы '!J90+'объемы '!J246</f>
        <v>7367425</v>
      </c>
      <c r="F34" s="48">
        <f>'объемы '!K90+'объемы '!K246</f>
        <v>8189579.5</v>
      </c>
      <c r="G34" s="48">
        <f>'объемы '!L90+'объемы '!L246</f>
        <v>8970707.450000001</v>
      </c>
      <c r="H34" s="22"/>
    </row>
    <row r="35" spans="2:8" ht="15.75">
      <c r="B35" s="40" t="s">
        <v>282</v>
      </c>
      <c r="C35" s="48">
        <f>'объемы '!H131+'объемы '!H255+'объемы '!H264+'объемы '!H400</f>
        <v>83018413</v>
      </c>
      <c r="D35" s="48">
        <f>'объемы '!I131+'объемы '!I255+'объемы '!I264+'объемы '!I400</f>
        <v>45550796</v>
      </c>
      <c r="E35" s="48">
        <f>'объемы '!J131+'объемы '!J255+'объемы '!J264+'объемы '!J400</f>
        <v>45293823.900000006</v>
      </c>
      <c r="F35" s="48">
        <f>'объемы '!K131+'объемы '!K255+'объемы '!K264+'объемы '!K400</f>
        <v>53658658.68</v>
      </c>
      <c r="G35" s="48">
        <f>'объемы '!L131+'объемы '!L255+'объемы '!L264+'объемы '!L400</f>
        <v>57869044.212799996</v>
      </c>
      <c r="H35" s="22"/>
    </row>
    <row r="36" spans="2:8" ht="15.75">
      <c r="B36" s="40" t="s">
        <v>283</v>
      </c>
      <c r="C36" s="48">
        <f>'объемы '!H406+'объемы '!H137</f>
        <v>1773415</v>
      </c>
      <c r="D36" s="48">
        <f>'объемы '!I406+'объемы '!I137</f>
        <v>2597400</v>
      </c>
      <c r="E36" s="48">
        <f>'объемы '!J406+'объемы '!J137</f>
        <v>2562600</v>
      </c>
      <c r="F36" s="48">
        <f>'объемы '!K406+'объемы '!K137</f>
        <v>2708400</v>
      </c>
      <c r="G36" s="48">
        <f>'объемы '!L406+'объемы '!L137</f>
        <v>2782400</v>
      </c>
      <c r="H36" s="22"/>
    </row>
    <row r="37" spans="2:8" ht="15.75">
      <c r="B37" s="40" t="s">
        <v>220</v>
      </c>
      <c r="C37" s="48">
        <f>'объемы '!H150+'объемы '!H437</f>
        <v>120343941</v>
      </c>
      <c r="D37" s="48">
        <f>'объемы '!I150+'объемы '!I437</f>
        <v>91242365</v>
      </c>
      <c r="E37" s="48">
        <f>'объемы '!J150+'объемы '!J437</f>
        <v>85459995.4</v>
      </c>
      <c r="F37" s="48">
        <f>'объемы '!K150+'объемы '!K437</f>
        <v>77265054.94</v>
      </c>
      <c r="G37" s="48">
        <f>'объемы '!L150+'объемы '!L437</f>
        <v>75852730.43400002</v>
      </c>
      <c r="H37" s="22"/>
    </row>
    <row r="38" spans="2:8" ht="15.75">
      <c r="B38" s="39" t="s">
        <v>295</v>
      </c>
      <c r="C38" s="64">
        <f>SUM(C28:C37)</f>
        <v>592328553</v>
      </c>
      <c r="D38" s="64">
        <f>SUM(D28:D37)</f>
        <v>485028997</v>
      </c>
      <c r="E38" s="118">
        <f>SUM(E28:E37)</f>
        <v>474156176.6508</v>
      </c>
      <c r="F38" s="64">
        <f>SUM(F28:F37)</f>
        <v>512502091.122816</v>
      </c>
      <c r="G38" s="64">
        <f>SUM(G28:G37)</f>
        <v>496107051.8998976</v>
      </c>
      <c r="H38" s="22"/>
    </row>
    <row r="39" spans="2:8" ht="15.75">
      <c r="B39" s="39"/>
      <c r="C39" s="47"/>
      <c r="D39" s="64"/>
      <c r="E39" s="64"/>
      <c r="F39" s="92"/>
      <c r="G39" s="91"/>
      <c r="H39" s="25"/>
    </row>
    <row r="40" spans="2:8" ht="15.75">
      <c r="B40" s="39" t="s">
        <v>284</v>
      </c>
      <c r="C40" s="64">
        <f>C25-C38</f>
        <v>4999273</v>
      </c>
      <c r="D40" s="64">
        <f>D25-D38</f>
        <v>-12440121</v>
      </c>
      <c r="E40" s="118">
        <f>E25-E38</f>
        <v>-853278.2008000016</v>
      </c>
      <c r="F40" s="64">
        <f>F25-F38</f>
        <v>-525111.6003159881</v>
      </c>
      <c r="G40" s="64">
        <f>G25-G38</f>
        <v>-2303258.9012725353</v>
      </c>
      <c r="H40" s="22"/>
    </row>
    <row r="41" spans="2:8" ht="15.75">
      <c r="B41" s="39"/>
      <c r="C41" s="47"/>
      <c r="D41" s="65"/>
      <c r="E41" s="65"/>
      <c r="F41" s="65"/>
      <c r="H41" s="22"/>
    </row>
    <row r="42" spans="2:8" ht="31.5">
      <c r="B42" s="39" t="s">
        <v>296</v>
      </c>
      <c r="C42" s="63">
        <f>SUM(C44:C49)</f>
        <v>-4999273</v>
      </c>
      <c r="D42" s="63">
        <f>SUM(D44:D49)</f>
        <v>-12440121</v>
      </c>
      <c r="E42" s="63">
        <f>SUM(E44:E49)</f>
        <v>-853278.2008000016</v>
      </c>
      <c r="F42" s="63">
        <f>SUM(F44:F49)</f>
        <v>-525111.6003159881</v>
      </c>
      <c r="G42" s="63">
        <f>SUM(G44:G49)</f>
        <v>-2303258.9012725353</v>
      </c>
      <c r="H42" s="22"/>
    </row>
    <row r="43" spans="2:8" ht="15.75">
      <c r="B43" s="40" t="s">
        <v>297</v>
      </c>
      <c r="C43" s="48"/>
      <c r="D43" s="62"/>
      <c r="E43" s="120"/>
      <c r="F43" s="120"/>
      <c r="G43" s="28"/>
      <c r="H43" s="22"/>
    </row>
    <row r="44" spans="2:8" ht="47.25">
      <c r="B44" s="40" t="s">
        <v>298</v>
      </c>
      <c r="C44" s="48"/>
      <c r="D44" s="62"/>
      <c r="E44" s="120"/>
      <c r="F44" s="120"/>
      <c r="G44" s="120"/>
      <c r="H44" s="22"/>
    </row>
    <row r="45" spans="2:8" ht="31.5">
      <c r="B45" s="40" t="s">
        <v>285</v>
      </c>
      <c r="C45" s="48"/>
      <c r="D45" s="62"/>
      <c r="E45" s="120"/>
      <c r="F45" s="120"/>
      <c r="G45" s="120"/>
      <c r="H45" s="22"/>
    </row>
    <row r="46" spans="2:8" ht="47.25">
      <c r="B46" s="40" t="s">
        <v>299</v>
      </c>
      <c r="C46" s="48"/>
      <c r="D46" s="62"/>
      <c r="E46" s="120"/>
      <c r="F46" s="120"/>
      <c r="G46" s="120"/>
      <c r="H46" s="22"/>
    </row>
    <row r="47" spans="2:8" ht="47.25">
      <c r="B47" s="40" t="s">
        <v>286</v>
      </c>
      <c r="C47" s="48"/>
      <c r="D47" s="62"/>
      <c r="E47" s="120"/>
      <c r="F47" s="120"/>
      <c r="G47" s="120"/>
      <c r="H47" s="22"/>
    </row>
    <row r="48" spans="2:8" ht="31.5">
      <c r="B48" s="40" t="s">
        <v>287</v>
      </c>
      <c r="C48" s="48">
        <v>-4999273</v>
      </c>
      <c r="D48" s="62">
        <f>D40</f>
        <v>-12440121</v>
      </c>
      <c r="E48" s="120">
        <f>E40</f>
        <v>-853278.2008000016</v>
      </c>
      <c r="F48" s="120">
        <f>F40</f>
        <v>-525111.6003159881</v>
      </c>
      <c r="G48" s="120">
        <f>G40</f>
        <v>-2303258.9012725353</v>
      </c>
      <c r="H48" s="22"/>
    </row>
    <row r="49" spans="2:8" ht="31.5">
      <c r="B49" s="40" t="s">
        <v>325</v>
      </c>
      <c r="C49" s="48"/>
      <c r="D49" s="62"/>
      <c r="E49" s="62"/>
      <c r="F49" s="62"/>
      <c r="H49" s="22"/>
    </row>
    <row r="50" spans="2:8" s="28" customFormat="1" ht="31.5">
      <c r="B50" s="44" t="s">
        <v>288</v>
      </c>
      <c r="C50" s="119"/>
      <c r="D50" s="120"/>
      <c r="E50" s="120"/>
      <c r="F50" s="120"/>
      <c r="H50" s="25"/>
    </row>
    <row r="51" spans="2:8" s="28" customFormat="1" ht="15.75">
      <c r="B51" s="121" t="s">
        <v>289</v>
      </c>
      <c r="C51" s="122"/>
      <c r="D51" s="120">
        <v>3000000</v>
      </c>
      <c r="E51" s="120">
        <f>E52</f>
        <v>3000000</v>
      </c>
      <c r="F51" s="120">
        <f>F52</f>
        <v>3500000</v>
      </c>
      <c r="G51" s="120">
        <f>G52</f>
        <v>4000000</v>
      </c>
      <c r="H51" s="25"/>
    </row>
    <row r="52" spans="2:8" s="28" customFormat="1" ht="31.5">
      <c r="B52" s="121" t="s">
        <v>290</v>
      </c>
      <c r="C52" s="122"/>
      <c r="D52" s="120">
        <v>3000000</v>
      </c>
      <c r="E52" s="120">
        <v>3000000</v>
      </c>
      <c r="F52" s="120">
        <v>3500000</v>
      </c>
      <c r="G52" s="120">
        <v>4000000</v>
      </c>
      <c r="H52" s="25"/>
    </row>
    <row r="53" spans="3:8" s="28" customFormat="1" ht="15.75">
      <c r="C53" s="120"/>
      <c r="D53" s="120"/>
      <c r="E53" s="120"/>
      <c r="F53" s="120"/>
      <c r="G53" s="120"/>
      <c r="H53" s="25"/>
    </row>
    <row r="54" spans="3:8" s="28" customFormat="1" ht="15.75">
      <c r="C54" s="120"/>
      <c r="D54" s="120"/>
      <c r="E54" s="120"/>
      <c r="F54" s="120"/>
      <c r="G54" s="120"/>
      <c r="H54" s="25"/>
    </row>
    <row r="55" spans="3:8" s="28" customFormat="1" ht="15.75">
      <c r="C55" s="120"/>
      <c r="D55" s="120"/>
      <c r="E55" s="120"/>
      <c r="F55" s="120"/>
      <c r="G55" s="120"/>
      <c r="H55" s="25"/>
    </row>
    <row r="56" spans="3:8" ht="15.75">
      <c r="C56" s="62"/>
      <c r="D56" s="62"/>
      <c r="E56" s="62"/>
      <c r="F56" s="62"/>
      <c r="G56" s="62"/>
      <c r="H56" s="22"/>
    </row>
    <row r="57" spans="3:8" ht="15.75">
      <c r="C57" s="62"/>
      <c r="D57" s="62"/>
      <c r="E57" s="62"/>
      <c r="F57" s="62"/>
      <c r="G57" s="62"/>
      <c r="H57" s="22"/>
    </row>
    <row r="58" spans="3:8" ht="15">
      <c r="C58" s="60"/>
      <c r="D58" s="60"/>
      <c r="E58" s="60"/>
      <c r="F58" s="60"/>
      <c r="G58" s="60"/>
      <c r="H58" s="22"/>
    </row>
    <row r="59" spans="3:8" ht="15">
      <c r="C59" s="60"/>
      <c r="D59" s="60"/>
      <c r="E59" s="60"/>
      <c r="F59" s="60"/>
      <c r="G59" s="60"/>
      <c r="H59" s="22"/>
    </row>
    <row r="60" spans="3:8" ht="15">
      <c r="C60" s="60"/>
      <c r="D60" s="60"/>
      <c r="E60" s="60"/>
      <c r="F60" s="60"/>
      <c r="G60" s="60"/>
      <c r="H60" s="22"/>
    </row>
    <row r="61" spans="3:8" ht="15">
      <c r="C61" s="60"/>
      <c r="D61" s="60"/>
      <c r="E61" s="60"/>
      <c r="F61" s="60"/>
      <c r="G61" s="60"/>
      <c r="H61" s="22"/>
    </row>
    <row r="62" spans="3:8" ht="15">
      <c r="C62" s="60"/>
      <c r="D62" s="60"/>
      <c r="E62" s="60"/>
      <c r="F62" s="60"/>
      <c r="G62" s="60"/>
      <c r="H62" s="22"/>
    </row>
    <row r="63" spans="3:8" ht="15">
      <c r="C63" s="60"/>
      <c r="D63" s="60"/>
      <c r="E63" s="60"/>
      <c r="F63" s="60"/>
      <c r="G63" s="60"/>
      <c r="H63" s="22"/>
    </row>
    <row r="64" spans="3:8" ht="15">
      <c r="C64" s="60"/>
      <c r="D64" s="60"/>
      <c r="E64" s="60"/>
      <c r="F64" s="60"/>
      <c r="G64" s="60"/>
      <c r="H64" s="22"/>
    </row>
    <row r="65" spans="3:8" ht="15">
      <c r="C65" s="61"/>
      <c r="D65" s="61"/>
      <c r="E65" s="61"/>
      <c r="F65" s="61"/>
      <c r="G65" s="61"/>
      <c r="H65" s="22"/>
    </row>
    <row r="66" spans="3:8" ht="15">
      <c r="C66" s="61"/>
      <c r="D66" s="61"/>
      <c r="E66" s="61"/>
      <c r="F66" s="61"/>
      <c r="G66" s="61"/>
      <c r="H66" s="22"/>
    </row>
    <row r="67" spans="3:8" ht="15">
      <c r="C67" s="61"/>
      <c r="D67" s="61"/>
      <c r="E67" s="61"/>
      <c r="F67" s="61"/>
      <c r="G67" s="61"/>
      <c r="H67" s="22"/>
    </row>
    <row r="68" spans="3:8" ht="15">
      <c r="C68" s="61"/>
      <c r="D68" s="61"/>
      <c r="E68" s="61"/>
      <c r="F68" s="61"/>
      <c r="G68" s="61"/>
      <c r="H68" s="22"/>
    </row>
    <row r="69" spans="3:8" ht="12.75">
      <c r="C69" s="22"/>
      <c r="D69" s="22"/>
      <c r="E69" s="22"/>
      <c r="F69" s="22"/>
      <c r="G69" s="22"/>
      <c r="H69" s="22"/>
    </row>
    <row r="70" spans="3:8" ht="12.75">
      <c r="C70" s="22"/>
      <c r="D70" s="22"/>
      <c r="E70" s="22"/>
      <c r="F70" s="22"/>
      <c r="G70" s="22"/>
      <c r="H70" s="22"/>
    </row>
    <row r="71" spans="3:8" ht="12.75">
      <c r="C71" s="22"/>
      <c r="D71" s="22"/>
      <c r="E71" s="22"/>
      <c r="F71" s="22"/>
      <c r="G71" s="22"/>
      <c r="H71" s="22"/>
    </row>
    <row r="72" spans="3:8" ht="12.75">
      <c r="C72" s="22"/>
      <c r="D72" s="22"/>
      <c r="E72" s="22"/>
      <c r="F72" s="22"/>
      <c r="G72" s="22"/>
      <c r="H72" s="22"/>
    </row>
    <row r="73" spans="3:8" ht="12.75">
      <c r="C73" s="22"/>
      <c r="D73" s="22"/>
      <c r="E73" s="22"/>
      <c r="F73" s="22"/>
      <c r="G73" s="22"/>
      <c r="H73" s="22"/>
    </row>
    <row r="74" spans="3:8" ht="12.75">
      <c r="C74" s="22"/>
      <c r="D74" s="22"/>
      <c r="E74" s="22"/>
      <c r="F74" s="22"/>
      <c r="G74" s="22"/>
      <c r="H74" s="22"/>
    </row>
    <row r="75" spans="3:8" ht="12.75">
      <c r="C75" s="22"/>
      <c r="D75" s="22"/>
      <c r="E75" s="22"/>
      <c r="F75" s="22"/>
      <c r="G75" s="22"/>
      <c r="H75" s="22"/>
    </row>
    <row r="76" spans="3:8" ht="12.75">
      <c r="C76" s="22"/>
      <c r="D76" s="22"/>
      <c r="E76" s="22"/>
      <c r="F76" s="22"/>
      <c r="G76" s="22"/>
      <c r="H76" s="22"/>
    </row>
    <row r="77" spans="3:8" ht="12.75">
      <c r="C77" s="22"/>
      <c r="D77" s="22"/>
      <c r="E77" s="22"/>
      <c r="F77" s="22"/>
      <c r="G77" s="22"/>
      <c r="H77" s="22"/>
    </row>
    <row r="78" spans="3:8" ht="12.75">
      <c r="C78" s="22"/>
      <c r="D78" s="22"/>
      <c r="E78" s="22"/>
      <c r="F78" s="22"/>
      <c r="G78" s="22"/>
      <c r="H78" s="22"/>
    </row>
    <row r="79" spans="3:8" ht="12.75">
      <c r="C79" s="22"/>
      <c r="D79" s="22"/>
      <c r="E79" s="22"/>
      <c r="F79" s="22"/>
      <c r="G79" s="22"/>
      <c r="H79" s="22"/>
    </row>
    <row r="80" spans="3:8" ht="12.75">
      <c r="C80" s="22"/>
      <c r="D80" s="22"/>
      <c r="E80" s="22"/>
      <c r="F80" s="22"/>
      <c r="G80" s="22"/>
      <c r="H80" s="22"/>
    </row>
    <row r="81" spans="3:8" ht="12.75">
      <c r="C81" s="22"/>
      <c r="D81" s="22"/>
      <c r="E81" s="22"/>
      <c r="F81" s="22"/>
      <c r="G81" s="22"/>
      <c r="H81" s="22"/>
    </row>
    <row r="82" spans="3:8" ht="12.75">
      <c r="C82" s="22"/>
      <c r="D82" s="22"/>
      <c r="E82" s="22"/>
      <c r="F82" s="22"/>
      <c r="G82" s="22"/>
      <c r="H82" s="22"/>
    </row>
    <row r="83" spans="3:8" ht="12.75">
      <c r="C83" s="22"/>
      <c r="D83" s="22"/>
      <c r="E83" s="22"/>
      <c r="F83" s="22"/>
      <c r="G83" s="22"/>
      <c r="H83" s="22"/>
    </row>
    <row r="84" spans="3:8" ht="12.75">
      <c r="C84" s="22"/>
      <c r="D84" s="22"/>
      <c r="E84" s="22"/>
      <c r="F84" s="22"/>
      <c r="G84" s="22"/>
      <c r="H84" s="22"/>
    </row>
    <row r="85" spans="3:8" ht="12.75">
      <c r="C85" s="22"/>
      <c r="D85" s="22"/>
      <c r="E85" s="22"/>
      <c r="F85" s="22"/>
      <c r="G85" s="22"/>
      <c r="H85" s="22"/>
    </row>
    <row r="86" spans="3:8" ht="12.75">
      <c r="C86" s="22"/>
      <c r="D86" s="22"/>
      <c r="E86" s="22"/>
      <c r="F86" s="22"/>
      <c r="G86" s="22"/>
      <c r="H86" s="22"/>
    </row>
    <row r="87" spans="3:8" ht="12.75">
      <c r="C87" s="22"/>
      <c r="D87" s="22"/>
      <c r="E87" s="22"/>
      <c r="F87" s="22"/>
      <c r="G87" s="22"/>
      <c r="H87" s="22"/>
    </row>
    <row r="88" spans="3:8" ht="12.75">
      <c r="C88" s="22"/>
      <c r="D88" s="22"/>
      <c r="E88" s="22"/>
      <c r="F88" s="22"/>
      <c r="G88" s="22"/>
      <c r="H88" s="22"/>
    </row>
    <row r="89" spans="3:8" ht="12.75">
      <c r="C89" s="22"/>
      <c r="D89" s="22"/>
      <c r="E89" s="22"/>
      <c r="F89" s="22"/>
      <c r="G89" s="22"/>
      <c r="H89" s="22"/>
    </row>
    <row r="90" spans="3:8" ht="12.75">
      <c r="C90" s="22"/>
      <c r="D90" s="22"/>
      <c r="E90" s="22"/>
      <c r="F90" s="22"/>
      <c r="G90" s="22"/>
      <c r="H90" s="22"/>
    </row>
    <row r="91" spans="3:8" ht="12.75">
      <c r="C91" s="22"/>
      <c r="D91" s="22"/>
      <c r="E91" s="22"/>
      <c r="F91" s="22"/>
      <c r="G91" s="22"/>
      <c r="H91" s="22"/>
    </row>
    <row r="92" spans="3:8" ht="12.75">
      <c r="C92" s="22"/>
      <c r="D92" s="22"/>
      <c r="E92" s="22"/>
      <c r="F92" s="22"/>
      <c r="G92" s="22"/>
      <c r="H92" s="22"/>
    </row>
    <row r="93" spans="3:8" ht="12.75">
      <c r="C93" s="22"/>
      <c r="D93" s="22"/>
      <c r="E93" s="22"/>
      <c r="F93" s="22"/>
      <c r="G93" s="22"/>
      <c r="H93" s="22"/>
    </row>
    <row r="94" spans="3:8" ht="12.75">
      <c r="C94" s="22"/>
      <c r="D94" s="22"/>
      <c r="E94" s="22"/>
      <c r="F94" s="22"/>
      <c r="G94" s="22"/>
      <c r="H94" s="22"/>
    </row>
    <row r="95" spans="3:8" ht="12.75">
      <c r="C95" s="22"/>
      <c r="D95" s="22"/>
      <c r="E95" s="22"/>
      <c r="F95" s="22"/>
      <c r="G95" s="22"/>
      <c r="H95" s="22"/>
    </row>
    <row r="96" spans="3:8" ht="12.75">
      <c r="C96" s="22"/>
      <c r="D96" s="22"/>
      <c r="E96" s="22"/>
      <c r="F96" s="22"/>
      <c r="G96" s="22"/>
      <c r="H96" s="22"/>
    </row>
    <row r="97" spans="3:8" ht="12.75">
      <c r="C97" s="22"/>
      <c r="D97" s="22"/>
      <c r="E97" s="22"/>
      <c r="F97" s="22"/>
      <c r="G97" s="22"/>
      <c r="H97" s="22"/>
    </row>
    <row r="98" spans="3:8" ht="12.75">
      <c r="C98" s="22"/>
      <c r="D98" s="22"/>
      <c r="E98" s="22"/>
      <c r="F98" s="22"/>
      <c r="G98" s="22"/>
      <c r="H98" s="22"/>
    </row>
    <row r="99" spans="3:8" ht="12.75">
      <c r="C99" s="22"/>
      <c r="D99" s="22"/>
      <c r="E99" s="22"/>
      <c r="F99" s="22"/>
      <c r="G99" s="22"/>
      <c r="H99" s="22"/>
    </row>
    <row r="100" spans="3:8" ht="12.75">
      <c r="C100" s="22"/>
      <c r="D100" s="22"/>
      <c r="E100" s="22"/>
      <c r="F100" s="22"/>
      <c r="G100" s="22"/>
      <c r="H100" s="22"/>
    </row>
    <row r="101" spans="3:8" ht="12.75">
      <c r="C101" s="22"/>
      <c r="D101" s="22"/>
      <c r="E101" s="22"/>
      <c r="F101" s="22"/>
      <c r="G101" s="22"/>
      <c r="H101" s="22"/>
    </row>
    <row r="102" spans="3:8" ht="12.75">
      <c r="C102" s="22"/>
      <c r="D102" s="22"/>
      <c r="E102" s="22"/>
      <c r="F102" s="22"/>
      <c r="G102" s="22"/>
      <c r="H102" s="22"/>
    </row>
    <row r="103" spans="3:8" ht="12.75">
      <c r="C103" s="22"/>
      <c r="D103" s="22"/>
      <c r="E103" s="22"/>
      <c r="F103" s="22"/>
      <c r="G103" s="22"/>
      <c r="H103" s="22"/>
    </row>
    <row r="104" spans="3:8" ht="12.75">
      <c r="C104" s="22"/>
      <c r="D104" s="22"/>
      <c r="E104" s="22"/>
      <c r="F104" s="22"/>
      <c r="G104" s="22"/>
      <c r="H104" s="22"/>
    </row>
    <row r="105" spans="3:8" ht="12.75">
      <c r="C105" s="22"/>
      <c r="D105" s="22"/>
      <c r="E105" s="22"/>
      <c r="F105" s="22"/>
      <c r="G105" s="22"/>
      <c r="H105" s="22"/>
    </row>
    <row r="106" spans="3:8" ht="12.75">
      <c r="C106" s="22"/>
      <c r="D106" s="22"/>
      <c r="E106" s="22"/>
      <c r="F106" s="22"/>
      <c r="G106" s="22"/>
      <c r="H106" s="22"/>
    </row>
    <row r="107" spans="3:8" ht="12.75">
      <c r="C107" s="22"/>
      <c r="D107" s="22"/>
      <c r="E107" s="22"/>
      <c r="F107" s="22"/>
      <c r="G107" s="22"/>
      <c r="H107" s="22"/>
    </row>
    <row r="108" spans="3:8" ht="12.75">
      <c r="C108" s="22"/>
      <c r="D108" s="22"/>
      <c r="E108" s="22"/>
      <c r="F108" s="22"/>
      <c r="G108" s="22"/>
      <c r="H108" s="22"/>
    </row>
    <row r="109" spans="3:8" ht="12.75">
      <c r="C109" s="22"/>
      <c r="D109" s="22"/>
      <c r="E109" s="22"/>
      <c r="F109" s="22"/>
      <c r="G109" s="22"/>
      <c r="H109" s="22"/>
    </row>
    <row r="110" spans="3:8" ht="12.75">
      <c r="C110" s="22"/>
      <c r="D110" s="22"/>
      <c r="E110" s="22"/>
      <c r="F110" s="22"/>
      <c r="G110" s="22"/>
      <c r="H110" s="22"/>
    </row>
    <row r="111" spans="3:8" ht="12.75">
      <c r="C111" s="22"/>
      <c r="D111" s="22"/>
      <c r="E111" s="22"/>
      <c r="F111" s="22"/>
      <c r="G111" s="22"/>
      <c r="H111" s="22"/>
    </row>
    <row r="112" spans="3:8" ht="12.75">
      <c r="C112" s="22"/>
      <c r="D112" s="22"/>
      <c r="E112" s="22"/>
      <c r="F112" s="22"/>
      <c r="G112" s="22"/>
      <c r="H112" s="22"/>
    </row>
    <row r="113" spans="3:8" ht="12.75">
      <c r="C113" s="22"/>
      <c r="D113" s="22"/>
      <c r="E113" s="22"/>
      <c r="F113" s="22"/>
      <c r="G113" s="22"/>
      <c r="H113" s="22"/>
    </row>
    <row r="114" spans="3:8" ht="12.75">
      <c r="C114" s="22"/>
      <c r="D114" s="22"/>
      <c r="E114" s="22"/>
      <c r="F114" s="22"/>
      <c r="G114" s="22"/>
      <c r="H114" s="22"/>
    </row>
    <row r="115" spans="3:8" ht="12.75">
      <c r="C115" s="22"/>
      <c r="D115" s="22"/>
      <c r="E115" s="22"/>
      <c r="F115" s="22"/>
      <c r="G115" s="22"/>
      <c r="H115" s="22"/>
    </row>
    <row r="116" spans="3:8" ht="12.75">
      <c r="C116" s="22"/>
      <c r="D116" s="22"/>
      <c r="E116" s="22"/>
      <c r="F116" s="22"/>
      <c r="G116" s="22"/>
      <c r="H116" s="22"/>
    </row>
    <row r="117" spans="3:8" ht="12.75">
      <c r="C117" s="22"/>
      <c r="D117" s="22"/>
      <c r="E117" s="22"/>
      <c r="F117" s="22"/>
      <c r="G117" s="22"/>
      <c r="H117" s="22"/>
    </row>
    <row r="118" spans="3:8" ht="12.75">
      <c r="C118" s="22"/>
      <c r="D118" s="22"/>
      <c r="E118" s="22"/>
      <c r="F118" s="22"/>
      <c r="G118" s="22"/>
      <c r="H118" s="22"/>
    </row>
    <row r="119" spans="3:8" ht="12.75">
      <c r="C119" s="22"/>
      <c r="D119" s="22"/>
      <c r="E119" s="22"/>
      <c r="F119" s="22"/>
      <c r="G119" s="22"/>
      <c r="H119" s="22"/>
    </row>
    <row r="120" spans="3:8" ht="12.75">
      <c r="C120" s="22"/>
      <c r="D120" s="22"/>
      <c r="E120" s="22"/>
      <c r="F120" s="22"/>
      <c r="G120" s="22"/>
      <c r="H120" s="22"/>
    </row>
    <row r="121" spans="3:8" ht="12.75">
      <c r="C121" s="22"/>
      <c r="D121" s="22"/>
      <c r="E121" s="22"/>
      <c r="F121" s="22"/>
      <c r="G121" s="22"/>
      <c r="H121" s="22"/>
    </row>
    <row r="122" spans="3:8" ht="12.75">
      <c r="C122" s="22"/>
      <c r="D122" s="22"/>
      <c r="E122" s="22"/>
      <c r="F122" s="22"/>
      <c r="G122" s="22"/>
      <c r="H122" s="22"/>
    </row>
    <row r="123" spans="3:8" ht="12.75">
      <c r="C123" s="22"/>
      <c r="D123" s="22"/>
      <c r="E123" s="22"/>
      <c r="F123" s="22"/>
      <c r="G123" s="22"/>
      <c r="H123" s="22"/>
    </row>
    <row r="124" spans="3:8" ht="12.75">
      <c r="C124" s="22"/>
      <c r="D124" s="22"/>
      <c r="E124" s="22"/>
      <c r="F124" s="22"/>
      <c r="G124" s="22"/>
      <c r="H124" s="22"/>
    </row>
    <row r="125" spans="5:8" ht="12.75">
      <c r="E125" s="22"/>
      <c r="F125" s="22"/>
      <c r="G125" s="22"/>
      <c r="H125" s="22"/>
    </row>
    <row r="126" spans="5:8" ht="12.75">
      <c r="E126" s="22"/>
      <c r="F126" s="22"/>
      <c r="G126" s="22"/>
      <c r="H126" s="22"/>
    </row>
    <row r="127" spans="5:8" ht="12.75">
      <c r="E127" s="22"/>
      <c r="F127" s="22"/>
      <c r="G127" s="22"/>
      <c r="H127" s="22"/>
    </row>
    <row r="128" spans="5:8" ht="12.75">
      <c r="E128" s="22"/>
      <c r="F128" s="22"/>
      <c r="G128" s="22"/>
      <c r="H128" s="22"/>
    </row>
    <row r="129" spans="5:8" ht="12.75">
      <c r="E129" s="22"/>
      <c r="F129" s="22"/>
      <c r="G129" s="22"/>
      <c r="H129" s="22"/>
    </row>
    <row r="130" spans="5:8" ht="12.75">
      <c r="E130" s="22"/>
      <c r="F130" s="22"/>
      <c r="G130" s="22"/>
      <c r="H130" s="22"/>
    </row>
    <row r="131" spans="5:8" ht="12.75">
      <c r="E131" s="22"/>
      <c r="F131" s="22"/>
      <c r="G131" s="22"/>
      <c r="H131" s="22"/>
    </row>
    <row r="132" spans="5:8" ht="12.75">
      <c r="E132" s="22"/>
      <c r="F132" s="22"/>
      <c r="G132" s="22"/>
      <c r="H132" s="22"/>
    </row>
    <row r="133" spans="5:8" ht="12.75">
      <c r="E133" s="22"/>
      <c r="F133" s="22"/>
      <c r="G133" s="22"/>
      <c r="H133" s="22"/>
    </row>
    <row r="134" spans="5:8" ht="12.75">
      <c r="E134" s="22"/>
      <c r="F134" s="22"/>
      <c r="G134" s="22"/>
      <c r="H134" s="22"/>
    </row>
    <row r="135" spans="5:8" ht="12.75">
      <c r="E135" s="22"/>
      <c r="F135" s="22"/>
      <c r="G135" s="22"/>
      <c r="H135" s="22"/>
    </row>
    <row r="136" spans="5:8" ht="12.75">
      <c r="E136" s="22"/>
      <c r="F136" s="22"/>
      <c r="G136" s="22"/>
      <c r="H136" s="22"/>
    </row>
    <row r="137" spans="5:8" ht="12.75">
      <c r="E137" s="22"/>
      <c r="F137" s="22"/>
      <c r="G137" s="22"/>
      <c r="H137" s="22"/>
    </row>
    <row r="138" spans="5:8" ht="12.75">
      <c r="E138" s="22"/>
      <c r="F138" s="22"/>
      <c r="G138" s="22"/>
      <c r="H138" s="22"/>
    </row>
    <row r="139" spans="5:8" ht="12.75">
      <c r="E139" s="22"/>
      <c r="F139" s="22"/>
      <c r="G139" s="22"/>
      <c r="H139" s="22"/>
    </row>
    <row r="140" spans="5:8" ht="12.75">
      <c r="E140" s="22"/>
      <c r="F140" s="22"/>
      <c r="G140" s="22"/>
      <c r="H140" s="22"/>
    </row>
    <row r="141" spans="5:8" ht="12.75">
      <c r="E141" s="22"/>
      <c r="F141" s="22"/>
      <c r="G141" s="22"/>
      <c r="H141" s="22"/>
    </row>
    <row r="142" spans="5:8" ht="12.75">
      <c r="E142" s="22"/>
      <c r="F142" s="22"/>
      <c r="G142" s="22"/>
      <c r="H142" s="22"/>
    </row>
    <row r="143" spans="5:8" ht="12.75">
      <c r="E143" s="22"/>
      <c r="F143" s="22"/>
      <c r="G143" s="22"/>
      <c r="H143" s="22"/>
    </row>
    <row r="144" spans="5:8" ht="12.75">
      <c r="E144" s="22"/>
      <c r="F144" s="22"/>
      <c r="G144" s="22"/>
      <c r="H144" s="22"/>
    </row>
    <row r="145" spans="5:8" ht="12.75">
      <c r="E145" s="22"/>
      <c r="F145" s="22"/>
      <c r="G145" s="22"/>
      <c r="H145" s="22"/>
    </row>
    <row r="146" spans="5:8" ht="12.75">
      <c r="E146" s="22"/>
      <c r="F146" s="22"/>
      <c r="G146" s="22"/>
      <c r="H146" s="22"/>
    </row>
    <row r="147" spans="5:8" ht="12.75">
      <c r="E147" s="22"/>
      <c r="F147" s="22"/>
      <c r="G147" s="22"/>
      <c r="H147" s="22"/>
    </row>
    <row r="148" spans="5:8" ht="12.75">
      <c r="E148" s="22"/>
      <c r="F148" s="22"/>
      <c r="G148" s="22"/>
      <c r="H148" s="22"/>
    </row>
    <row r="149" spans="5:8" ht="12.75">
      <c r="E149" s="22"/>
      <c r="F149" s="22"/>
      <c r="G149" s="22"/>
      <c r="H149" s="22"/>
    </row>
    <row r="150" spans="5:8" ht="12.75">
      <c r="E150" s="22"/>
      <c r="F150" s="22"/>
      <c r="G150" s="22"/>
      <c r="H150" s="22"/>
    </row>
    <row r="151" spans="5:8" ht="12.75">
      <c r="E151" s="22"/>
      <c r="F151" s="22"/>
      <c r="G151" s="22"/>
      <c r="H151" s="22"/>
    </row>
    <row r="152" spans="5:8" ht="12.75">
      <c r="E152" s="22"/>
      <c r="F152" s="22"/>
      <c r="G152" s="22"/>
      <c r="H152" s="22"/>
    </row>
  </sheetData>
  <mergeCells count="7">
    <mergeCell ref="B18:G18"/>
    <mergeCell ref="B13:G13"/>
    <mergeCell ref="B8:G8"/>
    <mergeCell ref="E1:G1"/>
    <mergeCell ref="E2:G2"/>
    <mergeCell ref="E3:G3"/>
    <mergeCell ref="E4:G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view="pageBreakPreview" zoomScale="80" zoomScaleNormal="80" zoomScaleSheetLayoutView="80" workbookViewId="0" topLeftCell="A14">
      <selection activeCell="B17" sqref="B17"/>
    </sheetView>
  </sheetViews>
  <sheetFormatPr defaultColWidth="9.140625" defaultRowHeight="12.75"/>
  <cols>
    <col min="1" max="1" width="3.421875" style="0" customWidth="1"/>
    <col min="2" max="2" width="50.00390625" style="0" customWidth="1"/>
    <col min="3" max="3" width="14.140625" style="0" customWidth="1"/>
    <col min="4" max="5" width="13.7109375" style="0" customWidth="1"/>
    <col min="6" max="7" width="14.57421875" style="0" customWidth="1"/>
    <col min="8" max="9" width="15.7109375" style="0" customWidth="1"/>
    <col min="10" max="10" width="13.28125" style="0" customWidth="1"/>
    <col min="11" max="11" width="10.28125" style="0" customWidth="1"/>
  </cols>
  <sheetData>
    <row r="1" spans="6:10" ht="16.5">
      <c r="F1" s="167" t="s">
        <v>407</v>
      </c>
      <c r="G1" s="167"/>
      <c r="H1" s="168"/>
      <c r="I1" s="168"/>
      <c r="J1" s="168"/>
    </row>
    <row r="2" spans="6:10" ht="16.5">
      <c r="F2" s="167" t="s">
        <v>354</v>
      </c>
      <c r="G2" s="167"/>
      <c r="H2" s="167"/>
      <c r="I2" s="167"/>
      <c r="J2" s="167"/>
    </row>
    <row r="3" spans="6:10" ht="16.5">
      <c r="F3" s="167" t="s">
        <v>352</v>
      </c>
      <c r="G3" s="167"/>
      <c r="H3" s="167"/>
      <c r="I3" s="167"/>
      <c r="J3" s="167"/>
    </row>
    <row r="4" spans="6:10" ht="16.5">
      <c r="F4" s="168" t="s">
        <v>412</v>
      </c>
      <c r="G4" s="168"/>
      <c r="H4" s="168"/>
      <c r="I4" s="168"/>
      <c r="J4" s="168"/>
    </row>
    <row r="5" spans="6:10" ht="16.5">
      <c r="F5" s="54"/>
      <c r="G5" s="54"/>
      <c r="H5" s="54"/>
      <c r="I5" s="54"/>
      <c r="J5" s="54"/>
    </row>
    <row r="6" spans="2:10" ht="51" customHeight="1">
      <c r="B6" s="152" t="s">
        <v>405</v>
      </c>
      <c r="C6" s="152"/>
      <c r="D6" s="152"/>
      <c r="E6" s="152"/>
      <c r="F6" s="152"/>
      <c r="G6" s="152"/>
      <c r="H6" s="152"/>
      <c r="I6" s="152"/>
      <c r="J6" s="152"/>
    </row>
    <row r="7" spans="2:10" ht="15" thickBot="1">
      <c r="B7" s="17"/>
      <c r="F7" s="28"/>
      <c r="G7" s="28"/>
      <c r="H7" s="28"/>
      <c r="I7" s="28"/>
      <c r="J7" s="28"/>
    </row>
    <row r="8" spans="2:10" ht="24" customHeight="1" thickBot="1">
      <c r="B8" s="177" t="s">
        <v>76</v>
      </c>
      <c r="C8" s="179" t="s">
        <v>414</v>
      </c>
      <c r="D8" s="151"/>
      <c r="E8" s="179" t="s">
        <v>291</v>
      </c>
      <c r="F8" s="151"/>
      <c r="G8" s="179" t="s">
        <v>411</v>
      </c>
      <c r="H8" s="151"/>
      <c r="I8" s="179" t="s">
        <v>415</v>
      </c>
      <c r="J8" s="151"/>
    </row>
    <row r="9" spans="2:10" ht="12.75" customHeight="1">
      <c r="B9" s="153"/>
      <c r="C9" s="177" t="s">
        <v>353</v>
      </c>
      <c r="D9" s="177" t="s">
        <v>410</v>
      </c>
      <c r="E9" s="177" t="s">
        <v>353</v>
      </c>
      <c r="F9" s="177" t="s">
        <v>410</v>
      </c>
      <c r="G9" s="177" t="s">
        <v>353</v>
      </c>
      <c r="H9" s="177" t="s">
        <v>410</v>
      </c>
      <c r="I9" s="177" t="s">
        <v>353</v>
      </c>
      <c r="J9" s="177" t="s">
        <v>410</v>
      </c>
    </row>
    <row r="10" spans="2:10" ht="34.5" customHeight="1" thickBot="1">
      <c r="B10" s="178"/>
      <c r="C10" s="178"/>
      <c r="D10" s="178"/>
      <c r="E10" s="178"/>
      <c r="F10" s="178"/>
      <c r="G10" s="178"/>
      <c r="H10" s="178"/>
      <c r="I10" s="178"/>
      <c r="J10" s="178"/>
    </row>
    <row r="11" spans="2:10" ht="13.5" thickBot="1">
      <c r="B11" s="2">
        <v>1</v>
      </c>
      <c r="C11" s="38">
        <v>2</v>
      </c>
      <c r="D11" s="38">
        <v>3</v>
      </c>
      <c r="E11" s="38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</row>
    <row r="12" spans="2:8" ht="12.75">
      <c r="B12" s="4"/>
      <c r="C12" s="55"/>
      <c r="D12" s="26"/>
      <c r="E12" s="26"/>
      <c r="F12" s="26"/>
      <c r="G12" s="26"/>
      <c r="H12" s="26"/>
    </row>
    <row r="13" spans="2:8" ht="51.75" customHeight="1">
      <c r="B13" s="29" t="s">
        <v>355</v>
      </c>
      <c r="C13" s="83"/>
      <c r="D13" s="83"/>
      <c r="E13" s="83"/>
      <c r="F13" s="83"/>
      <c r="G13" s="83"/>
      <c r="H13" s="83"/>
    </row>
    <row r="14" spans="2:10" ht="72" customHeight="1">
      <c r="B14" s="81" t="s">
        <v>356</v>
      </c>
      <c r="C14" s="84">
        <v>100</v>
      </c>
      <c r="D14" s="83"/>
      <c r="E14" s="84">
        <v>100</v>
      </c>
      <c r="F14" s="83"/>
      <c r="G14" s="84">
        <v>100</v>
      </c>
      <c r="H14" s="83"/>
      <c r="I14" s="84">
        <v>100</v>
      </c>
      <c r="J14" s="83"/>
    </row>
    <row r="15" spans="2:10" ht="36" customHeight="1">
      <c r="B15" s="82" t="s">
        <v>357</v>
      </c>
      <c r="C15" s="84"/>
      <c r="D15" s="83"/>
      <c r="E15" s="84"/>
      <c r="F15" s="83"/>
      <c r="G15" s="84"/>
      <c r="H15" s="83"/>
      <c r="I15" s="84"/>
      <c r="J15" s="83"/>
    </row>
    <row r="16" spans="2:10" ht="18.75" customHeight="1">
      <c r="B16" s="81" t="s">
        <v>359</v>
      </c>
      <c r="C16" s="84"/>
      <c r="D16" s="83"/>
      <c r="E16" s="84"/>
      <c r="F16" s="83"/>
      <c r="G16" s="84"/>
      <c r="H16" s="83"/>
      <c r="I16" s="84"/>
      <c r="J16" s="83"/>
    </row>
    <row r="17" spans="2:10" ht="51" customHeight="1">
      <c r="B17" s="150" t="s">
        <v>142</v>
      </c>
      <c r="C17" s="84">
        <v>100</v>
      </c>
      <c r="D17" s="83"/>
      <c r="E17" s="84">
        <v>100</v>
      </c>
      <c r="F17" s="83"/>
      <c r="G17" s="84">
        <v>100</v>
      </c>
      <c r="H17" s="83"/>
      <c r="I17" s="84">
        <v>100</v>
      </c>
      <c r="J17" s="83"/>
    </row>
    <row r="18" spans="2:10" ht="22.5" customHeight="1">
      <c r="B18" s="82" t="s">
        <v>358</v>
      </c>
      <c r="C18" s="84"/>
      <c r="D18" s="83"/>
      <c r="E18" s="84"/>
      <c r="F18" s="83"/>
      <c r="G18" s="84"/>
      <c r="H18" s="83"/>
      <c r="I18" s="84"/>
      <c r="J18" s="83"/>
    </row>
    <row r="19" spans="2:10" ht="19.5" customHeight="1">
      <c r="B19" s="81" t="s">
        <v>359</v>
      </c>
      <c r="C19" s="84"/>
      <c r="D19" s="83"/>
      <c r="E19" s="84"/>
      <c r="F19" s="83"/>
      <c r="G19" s="84"/>
      <c r="H19" s="83"/>
      <c r="I19" s="84"/>
      <c r="J19" s="83"/>
    </row>
    <row r="20" spans="2:10" ht="50.25" customHeight="1">
      <c r="B20" s="150" t="s">
        <v>141</v>
      </c>
      <c r="C20" s="84">
        <v>100</v>
      </c>
      <c r="D20" s="83"/>
      <c r="E20" s="84">
        <v>100</v>
      </c>
      <c r="F20" s="83"/>
      <c r="G20" s="84">
        <v>100</v>
      </c>
      <c r="H20" s="83"/>
      <c r="I20" s="84">
        <v>100</v>
      </c>
      <c r="J20" s="83"/>
    </row>
    <row r="21" spans="2:10" ht="19.5" customHeight="1">
      <c r="B21" s="81" t="s">
        <v>360</v>
      </c>
      <c r="C21" s="84">
        <v>60</v>
      </c>
      <c r="D21" s="85"/>
      <c r="E21" s="84">
        <v>60</v>
      </c>
      <c r="F21" s="85"/>
      <c r="G21" s="84">
        <v>60</v>
      </c>
      <c r="H21" s="85"/>
      <c r="I21" s="84">
        <v>60</v>
      </c>
      <c r="J21" s="85"/>
    </row>
    <row r="22" spans="2:10" ht="66.75" customHeight="1">
      <c r="B22" s="150" t="s">
        <v>140</v>
      </c>
      <c r="C22" s="84">
        <v>100</v>
      </c>
      <c r="D22" s="85"/>
      <c r="E22" s="84">
        <v>100</v>
      </c>
      <c r="F22" s="85"/>
      <c r="G22" s="84">
        <v>100</v>
      </c>
      <c r="H22" s="85"/>
      <c r="I22" s="84">
        <v>100</v>
      </c>
      <c r="J22" s="85"/>
    </row>
    <row r="23" spans="2:10" ht="25.5" customHeight="1">
      <c r="B23" s="81" t="s">
        <v>361</v>
      </c>
      <c r="C23" s="84">
        <v>50</v>
      </c>
      <c r="D23" s="85"/>
      <c r="E23" s="84">
        <v>50</v>
      </c>
      <c r="F23" s="85"/>
      <c r="G23" s="84">
        <v>50</v>
      </c>
      <c r="H23" s="85"/>
      <c r="I23" s="84">
        <v>50</v>
      </c>
      <c r="J23" s="85"/>
    </row>
    <row r="24" spans="2:10" ht="44.25" customHeight="1">
      <c r="B24" s="81" t="s">
        <v>362</v>
      </c>
      <c r="C24" s="84">
        <v>100</v>
      </c>
      <c r="D24" s="85"/>
      <c r="E24" s="84">
        <v>100</v>
      </c>
      <c r="F24" s="85"/>
      <c r="G24" s="84">
        <v>100</v>
      </c>
      <c r="H24" s="85"/>
      <c r="I24" s="84">
        <v>100</v>
      </c>
      <c r="J24" s="85"/>
    </row>
    <row r="25" spans="2:10" ht="49.5" customHeight="1">
      <c r="B25" s="81" t="s">
        <v>363</v>
      </c>
      <c r="C25" s="84">
        <v>100</v>
      </c>
      <c r="D25" s="85"/>
      <c r="E25" s="84">
        <v>100</v>
      </c>
      <c r="F25" s="85"/>
      <c r="G25" s="84">
        <v>100</v>
      </c>
      <c r="H25" s="85"/>
      <c r="I25" s="84">
        <v>100</v>
      </c>
      <c r="J25" s="85"/>
    </row>
    <row r="26" spans="2:10" ht="53.25" customHeight="1">
      <c r="B26" s="81" t="s">
        <v>364</v>
      </c>
      <c r="C26" s="148"/>
      <c r="D26" s="149">
        <v>100</v>
      </c>
      <c r="E26" s="148"/>
      <c r="F26" s="149">
        <v>100</v>
      </c>
      <c r="G26" s="148"/>
      <c r="H26" s="149">
        <v>100</v>
      </c>
      <c r="I26" s="148"/>
      <c r="J26" s="149">
        <v>100</v>
      </c>
    </row>
    <row r="27" spans="2:10" ht="26.25" customHeight="1">
      <c r="B27" s="81" t="s">
        <v>365</v>
      </c>
      <c r="C27" s="84">
        <v>60</v>
      </c>
      <c r="D27" s="85"/>
      <c r="E27" s="84">
        <v>60</v>
      </c>
      <c r="F27" s="85"/>
      <c r="G27" s="84">
        <v>60</v>
      </c>
      <c r="H27" s="85"/>
      <c r="I27" s="84">
        <v>60</v>
      </c>
      <c r="J27" s="85"/>
    </row>
    <row r="28" spans="2:10" ht="39" customHeight="1">
      <c r="B28" s="81" t="s">
        <v>366</v>
      </c>
      <c r="C28" s="84">
        <v>100</v>
      </c>
      <c r="D28" s="85"/>
      <c r="E28" s="84">
        <v>100</v>
      </c>
      <c r="F28" s="85"/>
      <c r="G28" s="84">
        <v>100</v>
      </c>
      <c r="H28" s="85"/>
      <c r="I28" s="84">
        <v>100</v>
      </c>
      <c r="J28" s="85"/>
    </row>
    <row r="29" spans="2:10" ht="39.75" customHeight="1">
      <c r="B29" s="81" t="s">
        <v>367</v>
      </c>
      <c r="C29" s="84">
        <v>100</v>
      </c>
      <c r="D29" s="85"/>
      <c r="E29" s="84">
        <v>100</v>
      </c>
      <c r="F29" s="85"/>
      <c r="G29" s="84">
        <v>100</v>
      </c>
      <c r="H29" s="85"/>
      <c r="I29" s="84">
        <v>100</v>
      </c>
      <c r="J29" s="85"/>
    </row>
    <row r="30" spans="2:10" ht="79.5" customHeight="1">
      <c r="B30" s="154" t="s">
        <v>403</v>
      </c>
      <c r="C30" s="176">
        <v>100</v>
      </c>
      <c r="D30" s="85"/>
      <c r="E30" s="176">
        <v>100</v>
      </c>
      <c r="F30" s="85"/>
      <c r="G30" s="176">
        <v>100</v>
      </c>
      <c r="H30" s="85"/>
      <c r="I30" s="176">
        <v>100</v>
      </c>
      <c r="J30" s="85"/>
    </row>
    <row r="31" spans="2:10" ht="15" customHeight="1">
      <c r="B31" s="154"/>
      <c r="C31" s="176"/>
      <c r="D31" s="85"/>
      <c r="E31" s="176"/>
      <c r="F31" s="85"/>
      <c r="G31" s="176"/>
      <c r="H31" s="85"/>
      <c r="I31" s="176"/>
      <c r="J31" s="85"/>
    </row>
    <row r="32" spans="2:10" ht="56.25" customHeight="1">
      <c r="B32" s="81" t="s">
        <v>404</v>
      </c>
      <c r="C32" s="84">
        <v>50</v>
      </c>
      <c r="D32" s="83"/>
      <c r="E32" s="84">
        <v>50</v>
      </c>
      <c r="F32" s="83"/>
      <c r="G32" s="84">
        <v>50</v>
      </c>
      <c r="H32" s="83"/>
      <c r="I32" s="84">
        <v>50</v>
      </c>
      <c r="J32" s="83"/>
    </row>
    <row r="33" spans="2:10" ht="18" customHeight="1">
      <c r="B33" s="35"/>
      <c r="C33" s="85"/>
      <c r="D33" s="85"/>
      <c r="E33" s="85"/>
      <c r="F33" s="85"/>
      <c r="G33" s="85"/>
      <c r="H33" s="85"/>
      <c r="I33" s="85"/>
      <c r="J33" s="85"/>
    </row>
    <row r="34" spans="2:10" ht="20.25" customHeight="1">
      <c r="B34" s="30"/>
      <c r="C34" s="85"/>
      <c r="D34" s="85"/>
      <c r="E34" s="85"/>
      <c r="F34" s="85"/>
      <c r="G34" s="85"/>
      <c r="H34" s="85"/>
      <c r="I34" s="85"/>
      <c r="J34" s="85"/>
    </row>
    <row r="35" spans="2:10" ht="28.5" customHeight="1">
      <c r="B35" s="73"/>
      <c r="C35" s="85"/>
      <c r="D35" s="85"/>
      <c r="E35" s="85"/>
      <c r="F35" s="85"/>
      <c r="G35" s="85"/>
      <c r="H35" s="85"/>
      <c r="I35" s="85"/>
      <c r="J35" s="85"/>
    </row>
    <row r="36" spans="2:10" ht="41.25" customHeight="1">
      <c r="B36" s="35"/>
      <c r="C36" s="85"/>
      <c r="D36" s="85"/>
      <c r="E36" s="85"/>
      <c r="F36" s="85"/>
      <c r="G36" s="85"/>
      <c r="H36" s="85"/>
      <c r="I36" s="85"/>
      <c r="J36" s="85"/>
    </row>
    <row r="37" spans="2:10" ht="29.25" customHeight="1">
      <c r="B37" s="73"/>
      <c r="C37" s="85"/>
      <c r="D37" s="85"/>
      <c r="E37" s="85"/>
      <c r="F37" s="85"/>
      <c r="G37" s="85"/>
      <c r="H37" s="85"/>
      <c r="I37" s="85"/>
      <c r="J37" s="85"/>
    </row>
    <row r="38" spans="2:10" ht="15" customHeight="1">
      <c r="B38" s="73"/>
      <c r="C38" s="85"/>
      <c r="D38" s="85"/>
      <c r="E38" s="85"/>
      <c r="F38" s="85"/>
      <c r="G38" s="85"/>
      <c r="H38" s="85"/>
      <c r="I38" s="85"/>
      <c r="J38" s="85"/>
    </row>
    <row r="39" spans="2:10" ht="27" customHeight="1">
      <c r="B39" s="80"/>
      <c r="C39" s="23"/>
      <c r="D39" s="23"/>
      <c r="E39" s="23"/>
      <c r="F39" s="23"/>
      <c r="G39" s="23"/>
      <c r="H39" s="23"/>
      <c r="I39" s="23"/>
      <c r="J39" s="23"/>
    </row>
    <row r="40" spans="2:10" ht="15.75" customHeight="1">
      <c r="B40" s="73"/>
      <c r="C40" s="23"/>
      <c r="D40" s="23"/>
      <c r="E40" s="23"/>
      <c r="F40" s="23"/>
      <c r="G40" s="23"/>
      <c r="H40" s="23"/>
      <c r="I40" s="23"/>
      <c r="J40" s="23"/>
    </row>
    <row r="41" spans="2:10" ht="34.5" customHeight="1">
      <c r="B41" s="37"/>
      <c r="C41" s="23"/>
      <c r="D41" s="23"/>
      <c r="E41" s="23"/>
      <c r="F41" s="23"/>
      <c r="G41" s="23"/>
      <c r="H41" s="23"/>
      <c r="I41" s="23"/>
      <c r="J41" s="23"/>
    </row>
    <row r="42" spans="2:10" ht="15" customHeight="1">
      <c r="B42" s="30"/>
      <c r="C42" s="23"/>
      <c r="D42" s="23"/>
      <c r="E42" s="23"/>
      <c r="F42" s="23"/>
      <c r="G42" s="23"/>
      <c r="H42" s="23"/>
      <c r="I42" s="23"/>
      <c r="J42" s="23"/>
    </row>
    <row r="43" spans="2:10" ht="31.5" customHeight="1">
      <c r="B43" s="32"/>
      <c r="C43" s="24"/>
      <c r="D43" s="24"/>
      <c r="E43" s="24"/>
      <c r="F43" s="24"/>
      <c r="G43" s="24"/>
      <c r="H43" s="24"/>
      <c r="I43" s="24"/>
      <c r="J43" s="24"/>
    </row>
    <row r="44" spans="2:10" ht="15" customHeight="1">
      <c r="B44" s="33"/>
      <c r="C44" s="27"/>
      <c r="D44" s="27"/>
      <c r="E44" s="27"/>
      <c r="F44" s="27"/>
      <c r="G44" s="27"/>
      <c r="H44" s="27"/>
      <c r="I44" s="27"/>
      <c r="J44" s="27"/>
    </row>
    <row r="45" spans="2:10" ht="15.75" customHeight="1">
      <c r="B45" s="80"/>
      <c r="C45" s="23"/>
      <c r="D45" s="23"/>
      <c r="E45" s="23"/>
      <c r="F45" s="23"/>
      <c r="G45" s="23"/>
      <c r="H45" s="23"/>
      <c r="I45" s="23"/>
      <c r="J45" s="23"/>
    </row>
    <row r="46" spans="2:10" ht="45" customHeight="1">
      <c r="B46" s="73"/>
      <c r="C46" s="23"/>
      <c r="D46" s="23"/>
      <c r="E46" s="23"/>
      <c r="F46" s="23"/>
      <c r="G46" s="23"/>
      <c r="H46" s="23"/>
      <c r="I46" s="23"/>
      <c r="J46" s="23"/>
    </row>
    <row r="47" spans="2:10" ht="37.5" customHeight="1">
      <c r="B47" s="73"/>
      <c r="C47" s="23"/>
      <c r="D47" s="23"/>
      <c r="E47" s="23"/>
      <c r="F47" s="23"/>
      <c r="G47" s="23"/>
      <c r="H47" s="23"/>
      <c r="I47" s="23"/>
      <c r="J47" s="23"/>
    </row>
    <row r="48" spans="2:10" ht="27" customHeight="1">
      <c r="B48" s="73"/>
      <c r="C48" s="23"/>
      <c r="D48" s="23"/>
      <c r="E48" s="23"/>
      <c r="F48" s="23"/>
      <c r="G48" s="23"/>
      <c r="H48" s="23"/>
      <c r="I48" s="23"/>
      <c r="J48" s="23"/>
    </row>
    <row r="49" spans="2:10" ht="43.5" customHeight="1">
      <c r="B49" s="33"/>
      <c r="C49" s="27"/>
      <c r="D49" s="27"/>
      <c r="E49" s="27"/>
      <c r="F49" s="27"/>
      <c r="G49" s="27"/>
      <c r="H49" s="27"/>
      <c r="I49" s="27"/>
      <c r="J49" s="27"/>
    </row>
    <row r="50" spans="2:10" ht="20.25" customHeight="1">
      <c r="B50" s="80"/>
      <c r="C50" s="23"/>
      <c r="D50" s="23"/>
      <c r="E50" s="23"/>
      <c r="F50" s="23"/>
      <c r="G50" s="23"/>
      <c r="H50" s="23"/>
      <c r="I50" s="23"/>
      <c r="J50" s="23"/>
    </row>
    <row r="51" spans="2:10" ht="37.5" customHeight="1">
      <c r="B51" s="73"/>
      <c r="C51" s="23"/>
      <c r="D51" s="23"/>
      <c r="E51" s="23"/>
      <c r="F51" s="23"/>
      <c r="G51" s="23"/>
      <c r="H51" s="23"/>
      <c r="I51" s="23"/>
      <c r="J51" s="23"/>
    </row>
    <row r="52" spans="2:10" ht="43.5" customHeight="1">
      <c r="B52" s="73"/>
      <c r="C52" s="23"/>
      <c r="D52" s="23"/>
      <c r="E52" s="23"/>
      <c r="F52" s="23"/>
      <c r="G52" s="23"/>
      <c r="H52" s="23"/>
      <c r="I52" s="23"/>
      <c r="J52" s="23"/>
    </row>
    <row r="53" spans="2:10" ht="22.5" customHeight="1">
      <c r="B53" s="80"/>
      <c r="C53" s="23"/>
      <c r="D53" s="23"/>
      <c r="E53" s="23"/>
      <c r="F53" s="23"/>
      <c r="G53" s="23"/>
      <c r="H53" s="23"/>
      <c r="I53" s="23"/>
      <c r="J53" s="23"/>
    </row>
  </sheetData>
  <mergeCells count="23">
    <mergeCell ref="C30:C31"/>
    <mergeCell ref="E30:E31"/>
    <mergeCell ref="H9:H10"/>
    <mergeCell ref="B8:B10"/>
    <mergeCell ref="D9:D10"/>
    <mergeCell ref="E9:E10"/>
    <mergeCell ref="C9:C10"/>
    <mergeCell ref="G8:H8"/>
    <mergeCell ref="B30:B31"/>
    <mergeCell ref="G30:G31"/>
    <mergeCell ref="G9:G10"/>
    <mergeCell ref="F1:J1"/>
    <mergeCell ref="F2:J2"/>
    <mergeCell ref="F3:J3"/>
    <mergeCell ref="F4:J4"/>
    <mergeCell ref="B6:J6"/>
    <mergeCell ref="C8:D8"/>
    <mergeCell ref="E8:F8"/>
    <mergeCell ref="F9:F10"/>
    <mergeCell ref="I30:I31"/>
    <mergeCell ref="I9:I10"/>
    <mergeCell ref="I8:J8"/>
    <mergeCell ref="J9:J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Пресс-секретарь</cp:lastModifiedBy>
  <cp:lastPrinted>2010-08-20T12:15:33Z</cp:lastPrinted>
  <dcterms:created xsi:type="dcterms:W3CDTF">1996-10-08T23:32:33Z</dcterms:created>
  <dcterms:modified xsi:type="dcterms:W3CDTF">2010-08-27T07:54:37Z</dcterms:modified>
  <cp:category/>
  <cp:version/>
  <cp:contentType/>
  <cp:contentStatus/>
</cp:coreProperties>
</file>