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2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<sst xmlns="http://schemas.openxmlformats.org/spreadsheetml/2006/main" count="358" uniqueCount="267">
  <si>
    <t>№
п/п</t>
  </si>
  <si>
    <t>Место</t>
  </si>
  <si>
    <t xml:space="preserve">Рез-тат </t>
  </si>
  <si>
    <t xml:space="preserve">Очки </t>
  </si>
  <si>
    <t>Баскетбол</t>
  </si>
  <si>
    <t xml:space="preserve">Футбол </t>
  </si>
  <si>
    <t>Итого</t>
  </si>
  <si>
    <t xml:space="preserve">Урмарское райпо </t>
  </si>
  <si>
    <t>Ядринский м/к</t>
  </si>
  <si>
    <t>Организация</t>
  </si>
  <si>
    <t xml:space="preserve">Команда 
(Фамилия семьи) </t>
  </si>
  <si>
    <t xml:space="preserve">ПРОТОКОЛ </t>
  </si>
  <si>
    <t xml:space="preserve">г. Новочебоксарск </t>
  </si>
  <si>
    <t xml:space="preserve">Главный судья </t>
  </si>
  <si>
    <t xml:space="preserve">Главный секретарь </t>
  </si>
  <si>
    <t xml:space="preserve">командного зачета </t>
  </si>
  <si>
    <t xml:space="preserve">Команды </t>
  </si>
  <si>
    <t xml:space="preserve">Сумма 
очков </t>
  </si>
  <si>
    <t>Октябрьское райпо (1)</t>
  </si>
  <si>
    <t>Октябрьское райпо (2)</t>
  </si>
  <si>
    <t>1.38,60</t>
  </si>
  <si>
    <t xml:space="preserve">Дартс </t>
  </si>
  <si>
    <t xml:space="preserve">Л/атл. эстафета </t>
  </si>
  <si>
    <t xml:space="preserve">Минибоулинг </t>
  </si>
  <si>
    <t xml:space="preserve">Обручи </t>
  </si>
  <si>
    <t xml:space="preserve">2 группа - родители, ребенок до 12 лет </t>
  </si>
  <si>
    <t>1 группа - родители, ребенок до 9 лет</t>
  </si>
  <si>
    <t xml:space="preserve">3 группа - родители, дети до 9 и 12 лет </t>
  </si>
  <si>
    <t xml:space="preserve">26 декабря 2008 г. </t>
  </si>
  <si>
    <t>Эстаф. с мячами</t>
  </si>
  <si>
    <t xml:space="preserve">Кириловых </t>
  </si>
  <si>
    <t xml:space="preserve">Янтиковский </t>
  </si>
  <si>
    <t xml:space="preserve">Федоровых </t>
  </si>
  <si>
    <t xml:space="preserve">Вурнарский </t>
  </si>
  <si>
    <t xml:space="preserve">Тикиневых </t>
  </si>
  <si>
    <t xml:space="preserve">Афанасьевых </t>
  </si>
  <si>
    <t xml:space="preserve">Алатырский </t>
  </si>
  <si>
    <t xml:space="preserve">Васильевых </t>
  </si>
  <si>
    <t xml:space="preserve">Новочебоксарск </t>
  </si>
  <si>
    <t xml:space="preserve">Красновых </t>
  </si>
  <si>
    <t xml:space="preserve">Ивановых </t>
  </si>
  <si>
    <t>Алатырь</t>
  </si>
  <si>
    <t xml:space="preserve">Верещагиных </t>
  </si>
  <si>
    <t xml:space="preserve">Алатырь </t>
  </si>
  <si>
    <t xml:space="preserve">Трусовых </t>
  </si>
  <si>
    <t xml:space="preserve">Денисовых </t>
  </si>
  <si>
    <t xml:space="preserve">Порецкий </t>
  </si>
  <si>
    <t xml:space="preserve">Тарасовых </t>
  </si>
  <si>
    <t xml:space="preserve">М-Пасадский </t>
  </si>
  <si>
    <t xml:space="preserve">Мамуткиных </t>
  </si>
  <si>
    <t xml:space="preserve">Комсомольский </t>
  </si>
  <si>
    <t xml:space="preserve">Виноградовых </t>
  </si>
  <si>
    <t xml:space="preserve">Чебоксары </t>
  </si>
  <si>
    <t xml:space="preserve">Сатлайкиных </t>
  </si>
  <si>
    <t xml:space="preserve">Красные Четаи </t>
  </si>
  <si>
    <t xml:space="preserve">Ярайкиных </t>
  </si>
  <si>
    <t xml:space="preserve">Дадюковых </t>
  </si>
  <si>
    <t xml:space="preserve">Сорокиных </t>
  </si>
  <si>
    <t xml:space="preserve">Канашский </t>
  </si>
  <si>
    <t xml:space="preserve">Тихомировых </t>
  </si>
  <si>
    <t xml:space="preserve">Шумерля </t>
  </si>
  <si>
    <t xml:space="preserve">Лариных </t>
  </si>
  <si>
    <t xml:space="preserve">Александровых </t>
  </si>
  <si>
    <t xml:space="preserve">Владимировых </t>
  </si>
  <si>
    <t>Стекольщиковых</t>
  </si>
  <si>
    <t>Республиканских соревнований "День спортивной семьи"</t>
  </si>
  <si>
    <t xml:space="preserve">Виды соревнований </t>
  </si>
  <si>
    <t xml:space="preserve">Лоцмановых </t>
  </si>
  <si>
    <t xml:space="preserve">Моргаушский </t>
  </si>
  <si>
    <t xml:space="preserve">Гордеевых </t>
  </si>
  <si>
    <t xml:space="preserve">Ядринский </t>
  </si>
  <si>
    <t xml:space="preserve">Урмарский </t>
  </si>
  <si>
    <t xml:space="preserve">Канаш </t>
  </si>
  <si>
    <t xml:space="preserve">Ануфриевых </t>
  </si>
  <si>
    <t xml:space="preserve">Шмелевых </t>
  </si>
  <si>
    <t xml:space="preserve">Козловский </t>
  </si>
  <si>
    <t xml:space="preserve">Корниловых </t>
  </si>
  <si>
    <t xml:space="preserve">Ибресинский </t>
  </si>
  <si>
    <t xml:space="preserve">Самсоновых </t>
  </si>
  <si>
    <t xml:space="preserve">Павловых </t>
  </si>
  <si>
    <t xml:space="preserve">Аликовский </t>
  </si>
  <si>
    <t xml:space="preserve">Ергаевых </t>
  </si>
  <si>
    <t>1.37,64</t>
  </si>
  <si>
    <t>0.32,36</t>
  </si>
  <si>
    <t>0.43,79</t>
  </si>
  <si>
    <t>1.10,81</t>
  </si>
  <si>
    <t>1.04,75</t>
  </si>
  <si>
    <t>1.14,49</t>
  </si>
  <si>
    <t>1.44,07</t>
  </si>
  <si>
    <t>1.02,46</t>
  </si>
  <si>
    <t>0.58,17</t>
  </si>
  <si>
    <t>0.52,43</t>
  </si>
  <si>
    <t>0.45,17</t>
  </si>
  <si>
    <t>0.40,04</t>
  </si>
  <si>
    <t>0.35,88</t>
  </si>
  <si>
    <t>0.36,88</t>
  </si>
  <si>
    <t>0.57,76</t>
  </si>
  <si>
    <t>0.34,83</t>
  </si>
  <si>
    <t>0.40,73</t>
  </si>
  <si>
    <t>0.52,29</t>
  </si>
  <si>
    <t>0.57,15</t>
  </si>
  <si>
    <t>1.06,45</t>
  </si>
  <si>
    <t>1.03,00</t>
  </si>
  <si>
    <t>1.09,84</t>
  </si>
  <si>
    <t>2.25,13</t>
  </si>
  <si>
    <t>1.01,61</t>
  </si>
  <si>
    <t>1.14,32</t>
  </si>
  <si>
    <t>1.23,91</t>
  </si>
  <si>
    <t>1.17,61</t>
  </si>
  <si>
    <t>0.54,83</t>
  </si>
  <si>
    <t>0.47,56</t>
  </si>
  <si>
    <t>0.35,18</t>
  </si>
  <si>
    <t>0.33,54</t>
  </si>
  <si>
    <t>0.46,79</t>
  </si>
  <si>
    <t>1.03,78</t>
  </si>
  <si>
    <t>0.36,52</t>
  </si>
  <si>
    <t>0.43,20</t>
  </si>
  <si>
    <t>0.39,60</t>
  </si>
  <si>
    <t>1.15,00</t>
  </si>
  <si>
    <t>0.43,91</t>
  </si>
  <si>
    <t>1.11,06</t>
  </si>
  <si>
    <t>0.35,47</t>
  </si>
  <si>
    <t>0.44,60</t>
  </si>
  <si>
    <t>0.52,46</t>
  </si>
  <si>
    <t>0.44,56</t>
  </si>
  <si>
    <t>0.27,97</t>
  </si>
  <si>
    <t>0.36,67</t>
  </si>
  <si>
    <t>0.30,47</t>
  </si>
  <si>
    <t>0.35,68</t>
  </si>
  <si>
    <t>0.56,81</t>
  </si>
  <si>
    <t>0.56,87</t>
  </si>
  <si>
    <t>0.37,31</t>
  </si>
  <si>
    <t>1.07,11</t>
  </si>
  <si>
    <t>0.57,93</t>
  </si>
  <si>
    <t>1.15,30</t>
  </si>
  <si>
    <t>0.44,59</t>
  </si>
  <si>
    <t>0.46,30</t>
  </si>
  <si>
    <t>1.03,98</t>
  </si>
  <si>
    <t>0.52,07</t>
  </si>
  <si>
    <t>0.29,30</t>
  </si>
  <si>
    <t>0.40,47</t>
  </si>
  <si>
    <t>0.34,62</t>
  </si>
  <si>
    <t>0.55,77</t>
  </si>
  <si>
    <t>0.56,12</t>
  </si>
  <si>
    <t>0.54,16</t>
  </si>
  <si>
    <t>0.51,45</t>
  </si>
  <si>
    <t>0.38,54</t>
  </si>
  <si>
    <t>0.37,93</t>
  </si>
  <si>
    <t>0.22,34</t>
  </si>
  <si>
    <t>0.43,59</t>
  </si>
  <si>
    <t>0.36,93</t>
  </si>
  <si>
    <t>0.40,67</t>
  </si>
  <si>
    <t>0.45,96</t>
  </si>
  <si>
    <t>0.47,61</t>
  </si>
  <si>
    <t>0.51,89</t>
  </si>
  <si>
    <t>0.23,93</t>
  </si>
  <si>
    <t>0.52,35</t>
  </si>
  <si>
    <t>0.52,69</t>
  </si>
  <si>
    <t>0.43,66</t>
  </si>
  <si>
    <t>0.38,1</t>
  </si>
  <si>
    <t>0.56,10</t>
  </si>
  <si>
    <t>0.55,26</t>
  </si>
  <si>
    <t>0.39,70</t>
  </si>
  <si>
    <t>0.38,93</t>
  </si>
  <si>
    <t>0.44,38</t>
  </si>
  <si>
    <t>0.38,72</t>
  </si>
  <si>
    <t>0.32,85</t>
  </si>
  <si>
    <t>0.54,82</t>
  </si>
  <si>
    <t>0.43,36</t>
  </si>
  <si>
    <t>1.17,22</t>
  </si>
  <si>
    <t>0.38,40</t>
  </si>
  <si>
    <t>0.36,40</t>
  </si>
  <si>
    <t>0.46,09</t>
  </si>
  <si>
    <t>0.48,29</t>
  </si>
  <si>
    <t>1.36,93</t>
  </si>
  <si>
    <t>0.56,72</t>
  </si>
  <si>
    <t>0.52,76</t>
  </si>
  <si>
    <t>0.56,34</t>
  </si>
  <si>
    <t>0.55,38</t>
  </si>
  <si>
    <t>1.31,34</t>
  </si>
  <si>
    <t>0.37,06</t>
  </si>
  <si>
    <t>0.31,62</t>
  </si>
  <si>
    <t>0.58,47</t>
  </si>
  <si>
    <t>1.06,51</t>
  </si>
  <si>
    <t>0.34,90</t>
  </si>
  <si>
    <t>0.51,98</t>
  </si>
  <si>
    <t>0.49,53</t>
  </si>
  <si>
    <t>1.12,15</t>
  </si>
  <si>
    <t>0.36,49</t>
  </si>
  <si>
    <t>0.44,87</t>
  </si>
  <si>
    <t>0.48,07</t>
  </si>
  <si>
    <t>0.54,30</t>
  </si>
  <si>
    <t>1.11,05</t>
  </si>
  <si>
    <t>2.04,31</t>
  </si>
  <si>
    <t>0.45,77</t>
  </si>
  <si>
    <t>0.39,18</t>
  </si>
  <si>
    <t>1.05,00</t>
  </si>
  <si>
    <t>0.33,14</t>
  </si>
  <si>
    <t>0.40,23</t>
  </si>
  <si>
    <t>0.33,64</t>
  </si>
  <si>
    <t>0.37,60</t>
  </si>
  <si>
    <t>0.45,65</t>
  </si>
  <si>
    <t>1.24,01</t>
  </si>
  <si>
    <t>1.18,90</t>
  </si>
  <si>
    <t>1.26,78</t>
  </si>
  <si>
    <t>1.33,27</t>
  </si>
  <si>
    <t>1.26,21</t>
  </si>
  <si>
    <t>1.22,17</t>
  </si>
  <si>
    <t>1.27,61</t>
  </si>
  <si>
    <t>1.37,58</t>
  </si>
  <si>
    <t>1.21,65</t>
  </si>
  <si>
    <t>1.27,01</t>
  </si>
  <si>
    <t>1.24,18</t>
  </si>
  <si>
    <t>1.33,22</t>
  </si>
  <si>
    <t>0.43,03</t>
  </si>
  <si>
    <t>0.52,34</t>
  </si>
  <si>
    <t>0.41,93</t>
  </si>
  <si>
    <t>0.53,13</t>
  </si>
  <si>
    <t>1.33,69</t>
  </si>
  <si>
    <t>1.30,40</t>
  </si>
  <si>
    <t>1.03,11</t>
  </si>
  <si>
    <t>1.01,10</t>
  </si>
  <si>
    <t>1.10,27</t>
  </si>
  <si>
    <t>0.52,33</t>
  </si>
  <si>
    <t>0.44,77</t>
  </si>
  <si>
    <t>0.55,43</t>
  </si>
  <si>
    <t>0.48,37</t>
  </si>
  <si>
    <t>1.04,00</t>
  </si>
  <si>
    <t>1.02,48</t>
  </si>
  <si>
    <t>2.34,45</t>
  </si>
  <si>
    <t>0.38,21</t>
  </si>
  <si>
    <t>0.39,10</t>
  </si>
  <si>
    <t>0.54,90</t>
  </si>
  <si>
    <t>1.28,77</t>
  </si>
  <si>
    <t>1.02,10</t>
  </si>
  <si>
    <t>0.49,65</t>
  </si>
  <si>
    <t>1.01,90</t>
  </si>
  <si>
    <t>0.41,48</t>
  </si>
  <si>
    <t>1.15,51</t>
  </si>
  <si>
    <t>0.37,72</t>
  </si>
  <si>
    <t>0.38,85</t>
  </si>
  <si>
    <t>0.52,70</t>
  </si>
  <si>
    <t>2.01,05</t>
  </si>
  <si>
    <t>0.35,40</t>
  </si>
  <si>
    <t>0.32,62</t>
  </si>
  <si>
    <t>0.49,40</t>
  </si>
  <si>
    <t>1.50,82</t>
  </si>
  <si>
    <t>1.49,48</t>
  </si>
  <si>
    <t>1.41,10</t>
  </si>
  <si>
    <t>1.48,38</t>
  </si>
  <si>
    <t>1.40,97</t>
  </si>
  <si>
    <t>1.43,35</t>
  </si>
  <si>
    <t>1.46,86</t>
  </si>
  <si>
    <t>1.56,74</t>
  </si>
  <si>
    <t>1.37,52</t>
  </si>
  <si>
    <t>1.52,61</t>
  </si>
  <si>
    <t>1.49,00</t>
  </si>
  <si>
    <t>1.48,25</t>
  </si>
  <si>
    <t>1.51,10</t>
  </si>
  <si>
    <t>1.39,42</t>
  </si>
  <si>
    <t>0.40,50</t>
  </si>
  <si>
    <t>2.10,58</t>
  </si>
  <si>
    <t>2.28,99</t>
  </si>
  <si>
    <t>2.06,55</t>
  </si>
  <si>
    <t>1.57,76</t>
  </si>
  <si>
    <t>2.00,75</t>
  </si>
  <si>
    <t xml:space="preserve">И Т О Г О В Ы Й   П Р О Т О К О Л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</si>
</sst>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8" fillId="0" borderId="10" xfId="0" applyFont="1" applyBorder="1" applyAlignment="1">
      <alignment horizontal="center"/>
    </xf>
    <xf numFmtId="0" fontId="5" fillId="24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26" fillId="24" borderId="10" xfId="0" applyFont="1" applyFill="1" applyBorder="1" applyAlignment="1">
      <alignment horizontal="center"/>
    </xf>
    <xf numFmtId="17" fontId="26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2"/>
  <sheetViews>
    <sheetView tabSelected="1" zoomScalePageLayoutView="0" workbookViewId="0" topLeftCell="C1">
      <selection activeCell="B46" sqref="B46"/>
    </sheetView>
  </sheetViews>
  <sheetFormatPr defaultColWidth="9.140625" defaultRowHeight="15"/>
  <cols>
    <col min="1" max="1" width="4.140625" style="5" hidden="1" customWidth="1"/>
    <col min="2" max="2" width="19.7109375" style="4" customWidth="1"/>
    <col min="3" max="3" width="23.8515625" style="4" customWidth="1"/>
    <col min="4" max="17" width="7.57421875" style="5" customWidth="1"/>
    <col min="18" max="18" width="6.8515625" style="5" customWidth="1"/>
    <col min="19" max="19" width="6.8515625" style="12" customWidth="1"/>
    <col min="20" max="16384" width="9.140625" style="4" customWidth="1"/>
  </cols>
  <sheetData>
    <row r="1" ht="18.75">
      <c r="H1" s="14" t="s">
        <v>266</v>
      </c>
    </row>
    <row r="2" ht="18.75">
      <c r="H2" s="14" t="s">
        <v>65</v>
      </c>
    </row>
    <row r="3" spans="2:17" s="15" customFormat="1" ht="15">
      <c r="B3" s="15" t="s">
        <v>12</v>
      </c>
      <c r="Q3" s="15" t="s">
        <v>28</v>
      </c>
    </row>
    <row r="4" ht="9.75" customHeight="1"/>
    <row r="5" ht="15">
      <c r="B5" s="7" t="s">
        <v>26</v>
      </c>
    </row>
    <row r="6" ht="5.25" customHeight="1"/>
    <row r="7" spans="1:19" s="8" customFormat="1" ht="14.25">
      <c r="A7" s="25" t="s">
        <v>0</v>
      </c>
      <c r="B7" s="25" t="s">
        <v>10</v>
      </c>
      <c r="C7" s="25" t="s">
        <v>9</v>
      </c>
      <c r="D7" s="26" t="s">
        <v>66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 t="s">
        <v>6</v>
      </c>
      <c r="S7" s="26" t="s">
        <v>1</v>
      </c>
    </row>
    <row r="8" spans="1:19" s="8" customFormat="1" ht="14.25">
      <c r="A8" s="25"/>
      <c r="B8" s="25"/>
      <c r="C8" s="25"/>
      <c r="D8" s="26" t="s">
        <v>4</v>
      </c>
      <c r="E8" s="26"/>
      <c r="F8" s="26" t="s">
        <v>21</v>
      </c>
      <c r="G8" s="26"/>
      <c r="H8" s="26" t="s">
        <v>22</v>
      </c>
      <c r="I8" s="26"/>
      <c r="J8" s="26" t="s">
        <v>23</v>
      </c>
      <c r="K8" s="26"/>
      <c r="L8" s="26" t="s">
        <v>24</v>
      </c>
      <c r="M8" s="26"/>
      <c r="N8" s="26" t="s">
        <v>5</v>
      </c>
      <c r="O8" s="26"/>
      <c r="P8" s="26" t="s">
        <v>29</v>
      </c>
      <c r="Q8" s="26"/>
      <c r="R8" s="26"/>
      <c r="S8" s="26"/>
    </row>
    <row r="9" spans="1:19" s="8" customFormat="1" ht="14.25">
      <c r="A9" s="25"/>
      <c r="B9" s="25"/>
      <c r="C9" s="25"/>
      <c r="D9" s="9" t="s">
        <v>2</v>
      </c>
      <c r="E9" s="21" t="s">
        <v>3</v>
      </c>
      <c r="F9" s="9" t="s">
        <v>2</v>
      </c>
      <c r="G9" s="21" t="s">
        <v>3</v>
      </c>
      <c r="H9" s="9" t="s">
        <v>2</v>
      </c>
      <c r="I9" s="21" t="s">
        <v>3</v>
      </c>
      <c r="J9" s="9" t="s">
        <v>2</v>
      </c>
      <c r="K9" s="21" t="s">
        <v>3</v>
      </c>
      <c r="L9" s="9" t="s">
        <v>2</v>
      </c>
      <c r="M9" s="21" t="s">
        <v>3</v>
      </c>
      <c r="N9" s="9" t="s">
        <v>2</v>
      </c>
      <c r="O9" s="21" t="s">
        <v>3</v>
      </c>
      <c r="P9" s="9" t="s">
        <v>2</v>
      </c>
      <c r="Q9" s="21" t="s">
        <v>3</v>
      </c>
      <c r="R9" s="26"/>
      <c r="S9" s="26"/>
    </row>
    <row r="10" spans="1:19" ht="15">
      <c r="A10" s="6">
        <v>1</v>
      </c>
      <c r="B10" s="3" t="s">
        <v>37</v>
      </c>
      <c r="C10" s="3" t="s">
        <v>38</v>
      </c>
      <c r="D10" s="22" t="s">
        <v>109</v>
      </c>
      <c r="E10" s="23">
        <v>7</v>
      </c>
      <c r="F10" s="22">
        <f>18+7+17+36+5+39+57</f>
        <v>179</v>
      </c>
      <c r="G10" s="23">
        <v>1</v>
      </c>
      <c r="H10" s="22" t="s">
        <v>203</v>
      </c>
      <c r="I10" s="23">
        <v>1</v>
      </c>
      <c r="J10" s="22" t="s">
        <v>110</v>
      </c>
      <c r="K10" s="23">
        <v>4</v>
      </c>
      <c r="L10" s="22" t="s">
        <v>111</v>
      </c>
      <c r="M10" s="23">
        <v>1</v>
      </c>
      <c r="N10" s="22" t="s">
        <v>112</v>
      </c>
      <c r="O10" s="23">
        <v>2</v>
      </c>
      <c r="P10" s="22" t="s">
        <v>113</v>
      </c>
      <c r="Q10" s="23">
        <v>2</v>
      </c>
      <c r="R10" s="6">
        <f aca="true" t="shared" si="0" ref="R10:R22">E10+G10+I10+K10+M10+O10+Q10</f>
        <v>18</v>
      </c>
      <c r="S10" s="13">
        <v>1</v>
      </c>
    </row>
    <row r="11" spans="1:20" ht="15">
      <c r="A11" s="6">
        <v>2</v>
      </c>
      <c r="B11" s="3" t="s">
        <v>67</v>
      </c>
      <c r="C11" s="3" t="s">
        <v>68</v>
      </c>
      <c r="D11" s="22" t="s">
        <v>178</v>
      </c>
      <c r="E11" s="23">
        <v>8</v>
      </c>
      <c r="F11" s="22">
        <f>4+12+5+11+13+8+7+2+60</f>
        <v>122</v>
      </c>
      <c r="G11" s="23">
        <v>5</v>
      </c>
      <c r="H11" s="22" t="s">
        <v>211</v>
      </c>
      <c r="I11" s="23">
        <v>8</v>
      </c>
      <c r="J11" s="22" t="s">
        <v>179</v>
      </c>
      <c r="K11" s="23">
        <v>10</v>
      </c>
      <c r="L11" s="22" t="s">
        <v>180</v>
      </c>
      <c r="M11" s="23">
        <v>4</v>
      </c>
      <c r="N11" s="22" t="s">
        <v>181</v>
      </c>
      <c r="O11" s="23">
        <v>1</v>
      </c>
      <c r="P11" s="22" t="s">
        <v>172</v>
      </c>
      <c r="Q11" s="23">
        <v>1</v>
      </c>
      <c r="R11" s="6">
        <f t="shared" si="0"/>
        <v>37</v>
      </c>
      <c r="S11" s="13">
        <v>2</v>
      </c>
      <c r="T11" s="8"/>
    </row>
    <row r="12" spans="1:19" ht="15">
      <c r="A12" s="6">
        <v>6</v>
      </c>
      <c r="B12" s="3" t="s">
        <v>47</v>
      </c>
      <c r="C12" s="3" t="s">
        <v>48</v>
      </c>
      <c r="D12" s="22" t="s">
        <v>145</v>
      </c>
      <c r="E12" s="23">
        <v>4</v>
      </c>
      <c r="F12" s="22">
        <f>35+18+20+5+40</f>
        <v>118</v>
      </c>
      <c r="G12" s="23">
        <v>6</v>
      </c>
      <c r="H12" s="22" t="s">
        <v>206</v>
      </c>
      <c r="I12" s="23">
        <v>6</v>
      </c>
      <c r="J12" s="22" t="s">
        <v>85</v>
      </c>
      <c r="K12" s="23">
        <v>8</v>
      </c>
      <c r="L12" s="22" t="s">
        <v>162</v>
      </c>
      <c r="M12" s="23">
        <v>6</v>
      </c>
      <c r="N12" s="22" t="s">
        <v>97</v>
      </c>
      <c r="O12" s="23">
        <v>3</v>
      </c>
      <c r="P12" s="22" t="s">
        <v>99</v>
      </c>
      <c r="Q12" s="23">
        <v>4</v>
      </c>
      <c r="R12" s="6">
        <f t="shared" si="0"/>
        <v>37</v>
      </c>
      <c r="S12" s="13">
        <v>3</v>
      </c>
    </row>
    <row r="13" spans="1:20" ht="15">
      <c r="A13" s="6">
        <v>12</v>
      </c>
      <c r="B13" s="3" t="s">
        <v>62</v>
      </c>
      <c r="C13" s="3" t="s">
        <v>70</v>
      </c>
      <c r="D13" s="22" t="s">
        <v>182</v>
      </c>
      <c r="E13" s="23">
        <v>11</v>
      </c>
      <c r="F13" s="22">
        <f>10+16+12+16*3+10+13+7+45</f>
        <v>161</v>
      </c>
      <c r="G13" s="23">
        <v>3</v>
      </c>
      <c r="H13" s="22" t="s">
        <v>212</v>
      </c>
      <c r="I13" s="23">
        <v>5</v>
      </c>
      <c r="J13" s="22" t="s">
        <v>183</v>
      </c>
      <c r="K13" s="23">
        <v>7</v>
      </c>
      <c r="L13" s="22" t="s">
        <v>146</v>
      </c>
      <c r="M13" s="23">
        <v>5</v>
      </c>
      <c r="N13" s="22" t="s">
        <v>184</v>
      </c>
      <c r="O13" s="23">
        <v>4</v>
      </c>
      <c r="P13" s="22" t="s">
        <v>185</v>
      </c>
      <c r="Q13" s="23">
        <v>3</v>
      </c>
      <c r="R13" s="6">
        <f t="shared" si="0"/>
        <v>38</v>
      </c>
      <c r="S13" s="13">
        <v>4</v>
      </c>
      <c r="T13" s="8"/>
    </row>
    <row r="14" spans="1:19" ht="15">
      <c r="A14" s="6">
        <v>7</v>
      </c>
      <c r="B14" s="3" t="s">
        <v>56</v>
      </c>
      <c r="C14" s="3" t="s">
        <v>54</v>
      </c>
      <c r="D14" s="22" t="s">
        <v>191</v>
      </c>
      <c r="E14" s="23">
        <v>6</v>
      </c>
      <c r="F14" s="22">
        <f>5+3+10+5+3+13+7</f>
        <v>46</v>
      </c>
      <c r="G14" s="23">
        <v>13</v>
      </c>
      <c r="H14" s="22" t="s">
        <v>207</v>
      </c>
      <c r="I14" s="23">
        <v>3</v>
      </c>
      <c r="J14" s="22" t="s">
        <v>83</v>
      </c>
      <c r="K14" s="23">
        <v>1</v>
      </c>
      <c r="L14" s="22" t="s">
        <v>93</v>
      </c>
      <c r="M14" s="23">
        <v>7</v>
      </c>
      <c r="N14" s="22" t="s">
        <v>95</v>
      </c>
      <c r="O14" s="23">
        <v>5</v>
      </c>
      <c r="P14" s="22" t="s">
        <v>161</v>
      </c>
      <c r="Q14" s="23">
        <v>6</v>
      </c>
      <c r="R14" s="6">
        <f t="shared" si="0"/>
        <v>41</v>
      </c>
      <c r="S14" s="13">
        <v>5</v>
      </c>
    </row>
    <row r="15" spans="1:20" ht="15">
      <c r="A15" s="6">
        <v>8</v>
      </c>
      <c r="B15" s="3" t="s">
        <v>57</v>
      </c>
      <c r="C15" s="3" t="s">
        <v>58</v>
      </c>
      <c r="D15" s="22" t="s">
        <v>119</v>
      </c>
      <c r="E15" s="23">
        <v>2</v>
      </c>
      <c r="F15" s="22">
        <f>15+17+39+4+7</f>
        <v>82</v>
      </c>
      <c r="G15" s="23">
        <v>10</v>
      </c>
      <c r="H15" s="22" t="s">
        <v>208</v>
      </c>
      <c r="I15" s="23">
        <v>9</v>
      </c>
      <c r="J15" s="22" t="s">
        <v>120</v>
      </c>
      <c r="K15" s="23">
        <v>9</v>
      </c>
      <c r="L15" s="22" t="s">
        <v>121</v>
      </c>
      <c r="M15" s="23">
        <v>2</v>
      </c>
      <c r="N15" s="22" t="s">
        <v>122</v>
      </c>
      <c r="O15" s="23">
        <v>11</v>
      </c>
      <c r="P15" s="22" t="s">
        <v>123</v>
      </c>
      <c r="Q15" s="23">
        <v>5</v>
      </c>
      <c r="R15" s="6">
        <f t="shared" si="0"/>
        <v>48</v>
      </c>
      <c r="S15" s="13">
        <v>6</v>
      </c>
      <c r="T15" s="8"/>
    </row>
    <row r="16" spans="1:19" ht="15">
      <c r="A16" s="6">
        <v>10</v>
      </c>
      <c r="B16" s="3" t="s">
        <v>62</v>
      </c>
      <c r="C16" s="3" t="s">
        <v>52</v>
      </c>
      <c r="D16" s="22" t="s">
        <v>146</v>
      </c>
      <c r="E16" s="23">
        <v>1</v>
      </c>
      <c r="F16" s="22">
        <f>1+3+1+7+2+5+3+15+16</f>
        <v>53</v>
      </c>
      <c r="G16" s="23">
        <v>12</v>
      </c>
      <c r="H16" s="22" t="s">
        <v>210</v>
      </c>
      <c r="I16" s="23">
        <v>2</v>
      </c>
      <c r="J16" s="22" t="s">
        <v>82</v>
      </c>
      <c r="K16" s="23">
        <v>12</v>
      </c>
      <c r="L16" s="22" t="s">
        <v>94</v>
      </c>
      <c r="M16" s="23">
        <v>3</v>
      </c>
      <c r="N16" s="22" t="s">
        <v>98</v>
      </c>
      <c r="O16" s="23">
        <v>10</v>
      </c>
      <c r="P16" s="22" t="s">
        <v>100</v>
      </c>
      <c r="Q16" s="23">
        <v>9</v>
      </c>
      <c r="R16" s="6">
        <f t="shared" si="0"/>
        <v>49</v>
      </c>
      <c r="S16" s="13">
        <v>7</v>
      </c>
    </row>
    <row r="17" spans="1:20" ht="15">
      <c r="A17" s="6">
        <v>3</v>
      </c>
      <c r="B17" s="3" t="s">
        <v>39</v>
      </c>
      <c r="C17" s="3" t="s">
        <v>48</v>
      </c>
      <c r="D17" s="22" t="s">
        <v>143</v>
      </c>
      <c r="E17" s="23">
        <v>9</v>
      </c>
      <c r="F17" s="22">
        <f>50+19+19</f>
        <v>88</v>
      </c>
      <c r="G17" s="23">
        <v>9</v>
      </c>
      <c r="H17" s="22" t="s">
        <v>204</v>
      </c>
      <c r="I17" s="23">
        <v>7</v>
      </c>
      <c r="J17" s="22" t="s">
        <v>84</v>
      </c>
      <c r="K17" s="23">
        <v>3</v>
      </c>
      <c r="L17" s="22" t="s">
        <v>91</v>
      </c>
      <c r="M17" s="23">
        <v>12</v>
      </c>
      <c r="N17" s="22" t="s">
        <v>95</v>
      </c>
      <c r="O17" s="23">
        <v>5</v>
      </c>
      <c r="P17" s="22" t="s">
        <v>160</v>
      </c>
      <c r="Q17" s="23">
        <v>7</v>
      </c>
      <c r="R17" s="6">
        <f t="shared" si="0"/>
        <v>52</v>
      </c>
      <c r="S17" s="13">
        <v>8</v>
      </c>
      <c r="T17" s="8"/>
    </row>
    <row r="18" spans="1:19" ht="15">
      <c r="A18" s="6">
        <v>1</v>
      </c>
      <c r="B18" s="3" t="s">
        <v>30</v>
      </c>
      <c r="C18" s="3" t="s">
        <v>31</v>
      </c>
      <c r="D18" s="22" t="s">
        <v>129</v>
      </c>
      <c r="E18" s="23">
        <v>10</v>
      </c>
      <c r="F18" s="22">
        <f>24+51+15</f>
        <v>90</v>
      </c>
      <c r="G18" s="23">
        <v>8</v>
      </c>
      <c r="H18" s="22" t="s">
        <v>202</v>
      </c>
      <c r="I18" s="23">
        <v>4</v>
      </c>
      <c r="J18" s="22" t="s">
        <v>130</v>
      </c>
      <c r="K18" s="23">
        <v>5</v>
      </c>
      <c r="L18" s="22" t="s">
        <v>93</v>
      </c>
      <c r="M18" s="23">
        <v>7</v>
      </c>
      <c r="N18" s="22" t="s">
        <v>131</v>
      </c>
      <c r="O18" s="23">
        <v>7</v>
      </c>
      <c r="P18" s="22" t="s">
        <v>132</v>
      </c>
      <c r="Q18" s="23">
        <v>12</v>
      </c>
      <c r="R18" s="6">
        <f t="shared" si="0"/>
        <v>53</v>
      </c>
      <c r="S18" s="13">
        <v>9</v>
      </c>
    </row>
    <row r="19" spans="1:20" ht="15">
      <c r="A19" s="6">
        <v>5</v>
      </c>
      <c r="B19" s="3" t="s">
        <v>44</v>
      </c>
      <c r="C19" s="3" t="s">
        <v>43</v>
      </c>
      <c r="D19" s="22" t="s">
        <v>114</v>
      </c>
      <c r="E19" s="23">
        <v>12</v>
      </c>
      <c r="F19" s="22">
        <f>14+18+12+77+15</f>
        <v>136</v>
      </c>
      <c r="G19" s="23">
        <v>4</v>
      </c>
      <c r="H19" s="22" t="s">
        <v>205</v>
      </c>
      <c r="I19" s="23">
        <v>11</v>
      </c>
      <c r="J19" s="22" t="s">
        <v>115</v>
      </c>
      <c r="K19" s="23">
        <v>2</v>
      </c>
      <c r="L19" s="22" t="s">
        <v>116</v>
      </c>
      <c r="M19" s="23">
        <v>9</v>
      </c>
      <c r="N19" s="22" t="s">
        <v>117</v>
      </c>
      <c r="O19" s="23">
        <v>9</v>
      </c>
      <c r="P19" s="22" t="s">
        <v>118</v>
      </c>
      <c r="Q19" s="23">
        <v>13</v>
      </c>
      <c r="R19" s="6">
        <f t="shared" si="0"/>
        <v>60</v>
      </c>
      <c r="S19" s="13">
        <v>10</v>
      </c>
      <c r="T19" s="8"/>
    </row>
    <row r="20" spans="1:19" ht="15">
      <c r="A20" s="6">
        <v>4</v>
      </c>
      <c r="B20" s="3" t="s">
        <v>42</v>
      </c>
      <c r="C20" s="3" t="s">
        <v>43</v>
      </c>
      <c r="D20" s="22" t="s">
        <v>144</v>
      </c>
      <c r="E20" s="23">
        <v>5</v>
      </c>
      <c r="F20" s="22">
        <f>12+3+18+25+34</f>
        <v>92</v>
      </c>
      <c r="G20" s="23">
        <v>7</v>
      </c>
      <c r="H20" s="22" t="s">
        <v>205</v>
      </c>
      <c r="I20" s="23">
        <v>11</v>
      </c>
      <c r="J20" s="22" t="s">
        <v>90</v>
      </c>
      <c r="K20" s="23">
        <v>6</v>
      </c>
      <c r="L20" s="22" t="s">
        <v>92</v>
      </c>
      <c r="M20" s="23">
        <v>10</v>
      </c>
      <c r="N20" s="22" t="s">
        <v>96</v>
      </c>
      <c r="O20" s="23">
        <v>12</v>
      </c>
      <c r="P20" s="22" t="s">
        <v>86</v>
      </c>
      <c r="Q20" s="23">
        <v>10</v>
      </c>
      <c r="R20" s="6">
        <f t="shared" si="0"/>
        <v>61</v>
      </c>
      <c r="S20" s="13">
        <v>11</v>
      </c>
    </row>
    <row r="21" spans="1:20" ht="15">
      <c r="A21" s="6">
        <v>13</v>
      </c>
      <c r="B21" s="3" t="s">
        <v>39</v>
      </c>
      <c r="C21" s="3" t="s">
        <v>71</v>
      </c>
      <c r="D21" s="22" t="s">
        <v>192</v>
      </c>
      <c r="E21" s="23">
        <v>13</v>
      </c>
      <c r="F21" s="22">
        <f>17+16*3+18*3+13+5+36</f>
        <v>173</v>
      </c>
      <c r="G21" s="23">
        <v>2</v>
      </c>
      <c r="H21" s="22" t="s">
        <v>213</v>
      </c>
      <c r="I21" s="23">
        <v>10</v>
      </c>
      <c r="J21" s="22" t="s">
        <v>193</v>
      </c>
      <c r="K21" s="23">
        <v>13</v>
      </c>
      <c r="L21" s="22" t="s">
        <v>194</v>
      </c>
      <c r="M21" s="23">
        <v>11</v>
      </c>
      <c r="N21" s="22" t="s">
        <v>195</v>
      </c>
      <c r="O21" s="23">
        <v>8</v>
      </c>
      <c r="P21" s="22" t="s">
        <v>196</v>
      </c>
      <c r="Q21" s="23">
        <v>11</v>
      </c>
      <c r="R21" s="6">
        <f t="shared" si="0"/>
        <v>68</v>
      </c>
      <c r="S21" s="13">
        <v>12</v>
      </c>
      <c r="T21" s="8"/>
    </row>
    <row r="22" spans="1:19" ht="15">
      <c r="A22" s="6">
        <v>9</v>
      </c>
      <c r="B22" s="3" t="s">
        <v>61</v>
      </c>
      <c r="C22" s="3" t="s">
        <v>60</v>
      </c>
      <c r="D22" s="22" t="s">
        <v>173</v>
      </c>
      <c r="E22" s="23">
        <v>3</v>
      </c>
      <c r="F22" s="22">
        <f>29+25+11</f>
        <v>65</v>
      </c>
      <c r="G22" s="23">
        <v>11</v>
      </c>
      <c r="H22" s="22" t="s">
        <v>209</v>
      </c>
      <c r="I22" s="23">
        <v>13</v>
      </c>
      <c r="J22" s="22" t="s">
        <v>174</v>
      </c>
      <c r="K22" s="23">
        <v>11</v>
      </c>
      <c r="L22" s="22" t="s">
        <v>175</v>
      </c>
      <c r="M22" s="23">
        <v>13</v>
      </c>
      <c r="N22" s="22" t="s">
        <v>176</v>
      </c>
      <c r="O22" s="23">
        <v>12</v>
      </c>
      <c r="P22" s="22" t="s">
        <v>177</v>
      </c>
      <c r="Q22" s="23">
        <v>8</v>
      </c>
      <c r="R22" s="6">
        <f t="shared" si="0"/>
        <v>71</v>
      </c>
      <c r="S22" s="13">
        <v>13</v>
      </c>
    </row>
    <row r="25" ht="15">
      <c r="B25" s="7" t="s">
        <v>25</v>
      </c>
    </row>
    <row r="26" ht="6.75" customHeight="1"/>
    <row r="27" spans="1:19" s="8" customFormat="1" ht="14.25">
      <c r="A27" s="25" t="s">
        <v>0</v>
      </c>
      <c r="B27" s="25" t="s">
        <v>10</v>
      </c>
      <c r="C27" s="25" t="s">
        <v>9</v>
      </c>
      <c r="D27" s="26" t="s">
        <v>66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7" t="s">
        <v>6</v>
      </c>
      <c r="S27" s="27" t="s">
        <v>1</v>
      </c>
    </row>
    <row r="28" spans="1:19" s="8" customFormat="1" ht="14.25">
      <c r="A28" s="25"/>
      <c r="B28" s="25"/>
      <c r="C28" s="25"/>
      <c r="D28" s="26" t="s">
        <v>4</v>
      </c>
      <c r="E28" s="26"/>
      <c r="F28" s="26" t="s">
        <v>21</v>
      </c>
      <c r="G28" s="26"/>
      <c r="H28" s="26" t="s">
        <v>22</v>
      </c>
      <c r="I28" s="26"/>
      <c r="J28" s="26" t="s">
        <v>23</v>
      </c>
      <c r="K28" s="26"/>
      <c r="L28" s="26" t="s">
        <v>24</v>
      </c>
      <c r="M28" s="26"/>
      <c r="N28" s="26" t="s">
        <v>5</v>
      </c>
      <c r="O28" s="26"/>
      <c r="P28" s="26" t="s">
        <v>29</v>
      </c>
      <c r="Q28" s="26"/>
      <c r="R28" s="27"/>
      <c r="S28" s="27"/>
    </row>
    <row r="29" spans="1:19" s="8" customFormat="1" ht="14.25">
      <c r="A29" s="25"/>
      <c r="B29" s="25"/>
      <c r="C29" s="25"/>
      <c r="D29" s="9" t="s">
        <v>2</v>
      </c>
      <c r="E29" s="21" t="s">
        <v>3</v>
      </c>
      <c r="F29" s="9" t="s">
        <v>2</v>
      </c>
      <c r="G29" s="21" t="s">
        <v>3</v>
      </c>
      <c r="H29" s="9" t="s">
        <v>2</v>
      </c>
      <c r="I29" s="21" t="s">
        <v>3</v>
      </c>
      <c r="J29" s="9" t="s">
        <v>2</v>
      </c>
      <c r="K29" s="21" t="s">
        <v>3</v>
      </c>
      <c r="L29" s="9" t="s">
        <v>2</v>
      </c>
      <c r="M29" s="21" t="s">
        <v>3</v>
      </c>
      <c r="N29" s="9" t="s">
        <v>2</v>
      </c>
      <c r="O29" s="21" t="s">
        <v>3</v>
      </c>
      <c r="P29" s="9" t="s">
        <v>2</v>
      </c>
      <c r="Q29" s="21" t="s">
        <v>3</v>
      </c>
      <c r="R29" s="27"/>
      <c r="S29" s="27"/>
    </row>
    <row r="30" spans="1:19" ht="15">
      <c r="A30" s="6">
        <v>14</v>
      </c>
      <c r="B30" s="3" t="s">
        <v>78</v>
      </c>
      <c r="C30" s="3" t="s">
        <v>75</v>
      </c>
      <c r="D30" s="22" t="s">
        <v>197</v>
      </c>
      <c r="E30" s="23">
        <v>1</v>
      </c>
      <c r="F30" s="22">
        <f>36+3+18*3+1+18+16+18+45+7</f>
        <v>198</v>
      </c>
      <c r="G30" s="23">
        <v>1</v>
      </c>
      <c r="H30" s="22" t="s">
        <v>259</v>
      </c>
      <c r="I30" s="23">
        <v>2</v>
      </c>
      <c r="J30" s="22" t="s">
        <v>198</v>
      </c>
      <c r="K30" s="23">
        <v>4</v>
      </c>
      <c r="L30" s="22" t="s">
        <v>199</v>
      </c>
      <c r="M30" s="23">
        <v>1</v>
      </c>
      <c r="N30" s="22" t="s">
        <v>200</v>
      </c>
      <c r="O30" s="23">
        <v>8</v>
      </c>
      <c r="P30" s="22" t="s">
        <v>201</v>
      </c>
      <c r="Q30" s="23">
        <v>2</v>
      </c>
      <c r="R30" s="6">
        <f>E30+G30+I30+K30+M30+O30+Q30</f>
        <v>19</v>
      </c>
      <c r="S30" s="13">
        <v>1</v>
      </c>
    </row>
    <row r="31" spans="1:19" ht="15">
      <c r="A31" s="6">
        <v>3</v>
      </c>
      <c r="B31" s="3" t="s">
        <v>40</v>
      </c>
      <c r="C31" s="3" t="s">
        <v>38</v>
      </c>
      <c r="D31" s="22" t="s">
        <v>124</v>
      </c>
      <c r="E31" s="23">
        <v>8</v>
      </c>
      <c r="F31" s="22">
        <f>1+20+60+20+15+7+4+20</f>
        <v>147</v>
      </c>
      <c r="G31" s="23">
        <v>3</v>
      </c>
      <c r="H31" s="22" t="s">
        <v>248</v>
      </c>
      <c r="I31" s="23">
        <v>4</v>
      </c>
      <c r="J31" s="22" t="s">
        <v>125</v>
      </c>
      <c r="K31" s="23">
        <v>2</v>
      </c>
      <c r="L31" s="22" t="s">
        <v>126</v>
      </c>
      <c r="M31" s="23">
        <v>4</v>
      </c>
      <c r="N31" s="22" t="s">
        <v>127</v>
      </c>
      <c r="O31" s="23">
        <v>1</v>
      </c>
      <c r="P31" s="22" t="s">
        <v>128</v>
      </c>
      <c r="Q31" s="23">
        <v>1</v>
      </c>
      <c r="R31" s="6">
        <f>E31+G31+I31+K31+M31+O31+Q31</f>
        <v>23</v>
      </c>
      <c r="S31" s="13">
        <v>2</v>
      </c>
    </row>
    <row r="32" spans="1:19" ht="15">
      <c r="A32" s="6">
        <v>11</v>
      </c>
      <c r="B32" s="3" t="s">
        <v>73</v>
      </c>
      <c r="C32" s="3" t="s">
        <v>60</v>
      </c>
      <c r="D32" s="22" t="s">
        <v>163</v>
      </c>
      <c r="E32" s="23">
        <v>3</v>
      </c>
      <c r="F32" s="22">
        <f>10+17+7+50+17+15+36</f>
        <v>152</v>
      </c>
      <c r="G32" s="23">
        <v>2</v>
      </c>
      <c r="H32" s="22" t="s">
        <v>256</v>
      </c>
      <c r="I32" s="23">
        <v>9</v>
      </c>
      <c r="J32" s="22" t="s">
        <v>164</v>
      </c>
      <c r="K32" s="23">
        <v>5</v>
      </c>
      <c r="L32" s="22" t="s">
        <v>165</v>
      </c>
      <c r="M32" s="23">
        <v>9</v>
      </c>
      <c r="N32" s="22" t="s">
        <v>166</v>
      </c>
      <c r="O32" s="23">
        <v>3</v>
      </c>
      <c r="P32" s="22" t="s">
        <v>167</v>
      </c>
      <c r="Q32" s="23">
        <v>10</v>
      </c>
      <c r="R32" s="6">
        <f>E32+G32+I32+K32+M32+O32+Q32</f>
        <v>41</v>
      </c>
      <c r="S32" s="13">
        <v>3</v>
      </c>
    </row>
    <row r="33" spans="1:19" ht="15">
      <c r="A33" s="6">
        <v>9</v>
      </c>
      <c r="B33" s="3" t="s">
        <v>63</v>
      </c>
      <c r="C33" s="3" t="s">
        <v>72</v>
      </c>
      <c r="D33" s="22" t="s">
        <v>168</v>
      </c>
      <c r="E33" s="23">
        <v>7</v>
      </c>
      <c r="F33" s="22">
        <f>17+7+18+33+24+17</f>
        <v>116</v>
      </c>
      <c r="G33" s="23">
        <v>8</v>
      </c>
      <c r="H33" s="22" t="s">
        <v>254</v>
      </c>
      <c r="I33" s="23">
        <v>1</v>
      </c>
      <c r="J33" s="22" t="s">
        <v>169</v>
      </c>
      <c r="K33" s="23">
        <v>12</v>
      </c>
      <c r="L33" s="22" t="s">
        <v>170</v>
      </c>
      <c r="M33" s="23">
        <v>8</v>
      </c>
      <c r="N33" s="22" t="s">
        <v>171</v>
      </c>
      <c r="O33" s="23">
        <v>5</v>
      </c>
      <c r="P33" s="22" t="s">
        <v>172</v>
      </c>
      <c r="Q33" s="23">
        <v>3</v>
      </c>
      <c r="R33" s="6">
        <f>E33+G33+I33+K33+M33+O33+Q33</f>
        <v>44</v>
      </c>
      <c r="S33" s="13">
        <v>4</v>
      </c>
    </row>
    <row r="34" spans="1:19" ht="15">
      <c r="A34" s="6">
        <v>7</v>
      </c>
      <c r="B34" s="3" t="s">
        <v>55</v>
      </c>
      <c r="C34" s="3" t="s">
        <v>54</v>
      </c>
      <c r="D34" s="22" t="s">
        <v>237</v>
      </c>
      <c r="E34" s="23">
        <v>4</v>
      </c>
      <c r="F34" s="22">
        <f>25+13+15+8+27</f>
        <v>88</v>
      </c>
      <c r="G34" s="23">
        <v>12</v>
      </c>
      <c r="H34" s="22" t="s">
        <v>252</v>
      </c>
      <c r="I34" s="23">
        <v>6</v>
      </c>
      <c r="J34" s="22" t="s">
        <v>242</v>
      </c>
      <c r="K34" s="23">
        <v>13</v>
      </c>
      <c r="L34" s="22" t="s">
        <v>243</v>
      </c>
      <c r="M34" s="23">
        <v>2</v>
      </c>
      <c r="N34" s="22" t="s">
        <v>244</v>
      </c>
      <c r="O34" s="23">
        <v>2</v>
      </c>
      <c r="P34" s="22" t="s">
        <v>245</v>
      </c>
      <c r="Q34" s="23">
        <v>6</v>
      </c>
      <c r="R34" s="6">
        <f>E34+G34+I35+K34+M34+O34+Q34</f>
        <v>44</v>
      </c>
      <c r="S34" s="13">
        <v>4</v>
      </c>
    </row>
    <row r="35" spans="1:19" ht="15">
      <c r="A35" s="6">
        <v>6</v>
      </c>
      <c r="B35" s="3" t="s">
        <v>53</v>
      </c>
      <c r="C35" s="3" t="s">
        <v>54</v>
      </c>
      <c r="D35" s="22" t="s">
        <v>237</v>
      </c>
      <c r="E35" s="23">
        <v>4</v>
      </c>
      <c r="F35" s="22">
        <f>16+26+56+7+16</f>
        <v>121</v>
      </c>
      <c r="G35" s="23">
        <v>7</v>
      </c>
      <c r="H35" s="22" t="s">
        <v>251</v>
      </c>
      <c r="I35" s="23">
        <v>5</v>
      </c>
      <c r="J35" s="22" t="s">
        <v>238</v>
      </c>
      <c r="K35" s="23">
        <v>11</v>
      </c>
      <c r="L35" s="22" t="s">
        <v>239</v>
      </c>
      <c r="M35" s="23">
        <v>5</v>
      </c>
      <c r="N35" s="22" t="s">
        <v>240</v>
      </c>
      <c r="O35" s="23">
        <v>9</v>
      </c>
      <c r="P35" s="22" t="s">
        <v>241</v>
      </c>
      <c r="Q35" s="23">
        <v>8</v>
      </c>
      <c r="R35" s="6">
        <f aca="true" t="shared" si="1" ref="R35:R40">E35+G35+I35+K35+M35+O35+Q35</f>
        <v>49</v>
      </c>
      <c r="S35" s="13">
        <v>6</v>
      </c>
    </row>
    <row r="36" spans="1:19" ht="15">
      <c r="A36" s="6">
        <v>5</v>
      </c>
      <c r="B36" s="3" t="s">
        <v>51</v>
      </c>
      <c r="C36" s="3" t="s">
        <v>52</v>
      </c>
      <c r="D36" s="22" t="s">
        <v>186</v>
      </c>
      <c r="E36" s="23">
        <v>9</v>
      </c>
      <c r="F36" s="22">
        <f>18+1+2+30+43</f>
        <v>94</v>
      </c>
      <c r="G36" s="23">
        <v>11</v>
      </c>
      <c r="H36" s="22" t="s">
        <v>250</v>
      </c>
      <c r="I36" s="23">
        <v>3</v>
      </c>
      <c r="J36" s="22" t="s">
        <v>187</v>
      </c>
      <c r="K36" s="23">
        <v>8</v>
      </c>
      <c r="L36" s="22" t="s">
        <v>188</v>
      </c>
      <c r="M36" s="23">
        <v>3</v>
      </c>
      <c r="N36" s="22" t="s">
        <v>189</v>
      </c>
      <c r="O36" s="23">
        <v>12</v>
      </c>
      <c r="P36" s="22" t="s">
        <v>190</v>
      </c>
      <c r="Q36" s="23">
        <v>5</v>
      </c>
      <c r="R36" s="6">
        <f t="shared" si="1"/>
        <v>51</v>
      </c>
      <c r="S36" s="13">
        <v>7</v>
      </c>
    </row>
    <row r="37" spans="1:19" ht="15">
      <c r="A37" s="6">
        <v>1</v>
      </c>
      <c r="B37" s="3" t="s">
        <v>32</v>
      </c>
      <c r="C37" s="3" t="s">
        <v>33</v>
      </c>
      <c r="D37" s="22" t="s">
        <v>147</v>
      </c>
      <c r="E37" s="23">
        <v>2</v>
      </c>
      <c r="F37" s="22">
        <f>18+18+20+18+9+6+15+18</f>
        <v>122</v>
      </c>
      <c r="G37" s="23">
        <v>6</v>
      </c>
      <c r="H37" s="22" t="s">
        <v>246</v>
      </c>
      <c r="I37" s="23">
        <v>11</v>
      </c>
      <c r="J37" s="22" t="s">
        <v>87</v>
      </c>
      <c r="K37" s="23">
        <v>9</v>
      </c>
      <c r="L37" s="22" t="s">
        <v>159</v>
      </c>
      <c r="M37" s="23">
        <v>6</v>
      </c>
      <c r="N37" s="22" t="s">
        <v>152</v>
      </c>
      <c r="O37" s="23">
        <v>13</v>
      </c>
      <c r="P37" s="22" t="s">
        <v>153</v>
      </c>
      <c r="Q37" s="23">
        <v>4</v>
      </c>
      <c r="R37" s="6">
        <f t="shared" si="1"/>
        <v>51</v>
      </c>
      <c r="S37" s="13">
        <v>7</v>
      </c>
    </row>
    <row r="38" spans="1:19" ht="15">
      <c r="A38" s="6">
        <v>12</v>
      </c>
      <c r="B38" s="3" t="s">
        <v>74</v>
      </c>
      <c r="C38" s="3" t="s">
        <v>75</v>
      </c>
      <c r="D38" s="22" t="s">
        <v>214</v>
      </c>
      <c r="E38" s="23">
        <v>6</v>
      </c>
      <c r="F38" s="22">
        <f>17+16+20+16+13+9+8</f>
        <v>99</v>
      </c>
      <c r="G38" s="23">
        <v>9</v>
      </c>
      <c r="H38" s="22" t="s">
        <v>257</v>
      </c>
      <c r="I38" s="23">
        <v>7</v>
      </c>
      <c r="J38" s="22" t="s">
        <v>215</v>
      </c>
      <c r="K38" s="23">
        <v>6</v>
      </c>
      <c r="L38" s="22" t="s">
        <v>216</v>
      </c>
      <c r="M38" s="23">
        <v>11</v>
      </c>
      <c r="N38" s="22" t="s">
        <v>131</v>
      </c>
      <c r="O38" s="23">
        <v>7</v>
      </c>
      <c r="P38" s="22" t="s">
        <v>217</v>
      </c>
      <c r="Q38" s="23">
        <v>9</v>
      </c>
      <c r="R38" s="6">
        <f t="shared" si="1"/>
        <v>55</v>
      </c>
      <c r="S38" s="13">
        <v>9</v>
      </c>
    </row>
    <row r="39" spans="1:19" ht="15">
      <c r="A39" s="6">
        <v>10</v>
      </c>
      <c r="B39" s="3" t="s">
        <v>69</v>
      </c>
      <c r="C39" s="3" t="s">
        <v>52</v>
      </c>
      <c r="D39" s="22" t="s">
        <v>138</v>
      </c>
      <c r="E39" s="23">
        <v>10</v>
      </c>
      <c r="F39" s="22">
        <f>4+18+(17*3)+16+23+29</f>
        <v>141</v>
      </c>
      <c r="G39" s="23">
        <v>5</v>
      </c>
      <c r="H39" s="22" t="s">
        <v>255</v>
      </c>
      <c r="I39" s="23">
        <v>13</v>
      </c>
      <c r="J39" s="22" t="s">
        <v>139</v>
      </c>
      <c r="K39" s="23">
        <v>3</v>
      </c>
      <c r="L39" s="22" t="s">
        <v>140</v>
      </c>
      <c r="M39" s="23">
        <v>10</v>
      </c>
      <c r="N39" s="22" t="s">
        <v>141</v>
      </c>
      <c r="O39" s="23">
        <v>4</v>
      </c>
      <c r="P39" s="22" t="s">
        <v>142</v>
      </c>
      <c r="Q39" s="23">
        <v>12</v>
      </c>
      <c r="R39" s="6">
        <f t="shared" si="1"/>
        <v>57</v>
      </c>
      <c r="S39" s="13">
        <v>10</v>
      </c>
    </row>
    <row r="40" spans="1:19" ht="15">
      <c r="A40" s="6">
        <v>13</v>
      </c>
      <c r="B40" s="3" t="s">
        <v>76</v>
      </c>
      <c r="C40" s="3" t="s">
        <v>77</v>
      </c>
      <c r="D40" s="22" t="s">
        <v>101</v>
      </c>
      <c r="E40" s="23">
        <v>13</v>
      </c>
      <c r="F40" s="22">
        <f>42+17+17+20+1+2</f>
        <v>99</v>
      </c>
      <c r="G40" s="23">
        <v>9</v>
      </c>
      <c r="H40" s="22" t="s">
        <v>258</v>
      </c>
      <c r="I40" s="23">
        <v>12</v>
      </c>
      <c r="J40" s="22" t="s">
        <v>148</v>
      </c>
      <c r="K40" s="23">
        <v>1</v>
      </c>
      <c r="L40" s="22" t="s">
        <v>149</v>
      </c>
      <c r="M40" s="23">
        <v>12</v>
      </c>
      <c r="N40" s="22" t="s">
        <v>150</v>
      </c>
      <c r="O40" s="23">
        <v>6</v>
      </c>
      <c r="P40" s="22" t="s">
        <v>102</v>
      </c>
      <c r="Q40" s="23">
        <v>13</v>
      </c>
      <c r="R40" s="6">
        <f t="shared" si="1"/>
        <v>66</v>
      </c>
      <c r="S40" s="13">
        <v>11</v>
      </c>
    </row>
    <row r="41" spans="1:19" ht="15">
      <c r="A41" s="6">
        <v>8</v>
      </c>
      <c r="B41" s="3" t="s">
        <v>59</v>
      </c>
      <c r="C41" s="3" t="s">
        <v>60</v>
      </c>
      <c r="D41" s="22" t="s">
        <v>133</v>
      </c>
      <c r="E41" s="23">
        <v>11</v>
      </c>
      <c r="F41" s="22">
        <f>19*3+9+53+15+11</f>
        <v>145</v>
      </c>
      <c r="G41" s="23">
        <v>4</v>
      </c>
      <c r="H41" s="22" t="s">
        <v>253</v>
      </c>
      <c r="I41" s="23">
        <v>14</v>
      </c>
      <c r="J41" s="22" t="s">
        <v>134</v>
      </c>
      <c r="K41" s="23">
        <v>10</v>
      </c>
      <c r="L41" s="22" t="s">
        <v>135</v>
      </c>
      <c r="M41" s="23">
        <v>14</v>
      </c>
      <c r="N41" s="22" t="s">
        <v>136</v>
      </c>
      <c r="O41" s="23">
        <v>14</v>
      </c>
      <c r="P41" s="22" t="s">
        <v>137</v>
      </c>
      <c r="Q41" s="23">
        <v>14</v>
      </c>
      <c r="R41" s="6">
        <f>E41+G41+I42+K41+M41+O41+Q41</f>
        <v>75</v>
      </c>
      <c r="S41" s="13">
        <v>12</v>
      </c>
    </row>
    <row r="42" spans="1:19" ht="15">
      <c r="A42" s="6">
        <v>4</v>
      </c>
      <c r="B42" s="3" t="s">
        <v>64</v>
      </c>
      <c r="C42" s="3" t="s">
        <v>41</v>
      </c>
      <c r="D42" s="22" t="s">
        <v>88</v>
      </c>
      <c r="E42" s="23">
        <v>14</v>
      </c>
      <c r="F42" s="22">
        <f>23+19+8+12+9</f>
        <v>71</v>
      </c>
      <c r="G42" s="23">
        <v>14</v>
      </c>
      <c r="H42" s="24" t="s">
        <v>249</v>
      </c>
      <c r="I42" s="23">
        <v>8</v>
      </c>
      <c r="J42" s="22" t="s">
        <v>89</v>
      </c>
      <c r="K42" s="23">
        <v>7</v>
      </c>
      <c r="L42" s="22" t="s">
        <v>158</v>
      </c>
      <c r="M42" s="23">
        <v>13</v>
      </c>
      <c r="N42" s="22" t="s">
        <v>151</v>
      </c>
      <c r="O42" s="23">
        <v>11</v>
      </c>
      <c r="P42" s="22" t="s">
        <v>154</v>
      </c>
      <c r="Q42" s="23">
        <v>7</v>
      </c>
      <c r="R42" s="6">
        <f>E42+G42+I42+K42+M42+O42+Q42</f>
        <v>74</v>
      </c>
      <c r="S42" s="13">
        <v>13</v>
      </c>
    </row>
    <row r="43" spans="1:19" ht="15">
      <c r="A43" s="6">
        <v>2</v>
      </c>
      <c r="B43" s="3" t="s">
        <v>35</v>
      </c>
      <c r="C43" s="3" t="s">
        <v>36</v>
      </c>
      <c r="D43" s="22" t="s">
        <v>228</v>
      </c>
      <c r="E43" s="23">
        <v>12</v>
      </c>
      <c r="F43" s="22">
        <f>16+20+10+24+6</f>
        <v>76</v>
      </c>
      <c r="G43" s="23">
        <v>13</v>
      </c>
      <c r="H43" s="22" t="s">
        <v>247</v>
      </c>
      <c r="I43" s="23">
        <v>10</v>
      </c>
      <c r="J43" s="22" t="s">
        <v>229</v>
      </c>
      <c r="K43" s="23">
        <v>14</v>
      </c>
      <c r="L43" s="22" t="s">
        <v>230</v>
      </c>
      <c r="M43" s="23">
        <v>7</v>
      </c>
      <c r="N43" s="22" t="s">
        <v>231</v>
      </c>
      <c r="O43" s="23">
        <v>10</v>
      </c>
      <c r="P43" s="22" t="s">
        <v>232</v>
      </c>
      <c r="Q43" s="23">
        <v>11</v>
      </c>
      <c r="R43" s="6">
        <f>E43+G43+I43+K43+M43+O43+Q43</f>
        <v>77</v>
      </c>
      <c r="S43" s="13">
        <v>14</v>
      </c>
    </row>
    <row r="48" ht="15">
      <c r="B48" s="7" t="s">
        <v>27</v>
      </c>
    </row>
    <row r="49" ht="8.25" customHeight="1"/>
    <row r="50" spans="1:19" s="8" customFormat="1" ht="14.25">
      <c r="A50" s="25" t="s">
        <v>0</v>
      </c>
      <c r="B50" s="25" t="s">
        <v>10</v>
      </c>
      <c r="C50" s="25" t="s">
        <v>9</v>
      </c>
      <c r="D50" s="26" t="s">
        <v>66</v>
      </c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 t="s">
        <v>6</v>
      </c>
      <c r="S50" s="26" t="s">
        <v>1</v>
      </c>
    </row>
    <row r="51" spans="1:19" s="8" customFormat="1" ht="14.25">
      <c r="A51" s="25"/>
      <c r="B51" s="25"/>
      <c r="C51" s="25"/>
      <c r="D51" s="26" t="s">
        <v>4</v>
      </c>
      <c r="E51" s="26"/>
      <c r="F51" s="26" t="s">
        <v>21</v>
      </c>
      <c r="G51" s="26"/>
      <c r="H51" s="26" t="s">
        <v>22</v>
      </c>
      <c r="I51" s="26"/>
      <c r="J51" s="26" t="s">
        <v>23</v>
      </c>
      <c r="K51" s="26"/>
      <c r="L51" s="26" t="s">
        <v>24</v>
      </c>
      <c r="M51" s="26"/>
      <c r="N51" s="26" t="s">
        <v>5</v>
      </c>
      <c r="O51" s="26"/>
      <c r="P51" s="26" t="s">
        <v>29</v>
      </c>
      <c r="Q51" s="26"/>
      <c r="R51" s="26"/>
      <c r="S51" s="26"/>
    </row>
    <row r="52" spans="1:19" s="8" customFormat="1" ht="14.25">
      <c r="A52" s="25"/>
      <c r="B52" s="25"/>
      <c r="C52" s="25"/>
      <c r="D52" s="9" t="s">
        <v>2</v>
      </c>
      <c r="E52" s="21" t="s">
        <v>3</v>
      </c>
      <c r="F52" s="9" t="s">
        <v>2</v>
      </c>
      <c r="G52" s="21" t="s">
        <v>3</v>
      </c>
      <c r="H52" s="9" t="s">
        <v>2</v>
      </c>
      <c r="I52" s="21" t="s">
        <v>3</v>
      </c>
      <c r="J52" s="9" t="s">
        <v>2</v>
      </c>
      <c r="K52" s="21" t="s">
        <v>3</v>
      </c>
      <c r="L52" s="9" t="s">
        <v>2</v>
      </c>
      <c r="M52" s="21" t="s">
        <v>3</v>
      </c>
      <c r="N52" s="9" t="s">
        <v>2</v>
      </c>
      <c r="O52" s="21" t="s">
        <v>3</v>
      </c>
      <c r="P52" s="9" t="s">
        <v>2</v>
      </c>
      <c r="Q52" s="21" t="s">
        <v>3</v>
      </c>
      <c r="R52" s="26"/>
      <c r="S52" s="26"/>
    </row>
    <row r="53" spans="1:19" ht="15">
      <c r="A53" s="6">
        <v>2</v>
      </c>
      <c r="B53" s="3" t="s">
        <v>81</v>
      </c>
      <c r="C53" s="3" t="s">
        <v>52</v>
      </c>
      <c r="D53" s="22" t="s">
        <v>103</v>
      </c>
      <c r="E53" s="23">
        <v>2</v>
      </c>
      <c r="F53" s="22">
        <f>1+20+20+20+18+18+3+22+3+22</f>
        <v>147</v>
      </c>
      <c r="G53" s="23">
        <v>1</v>
      </c>
      <c r="H53" s="22" t="s">
        <v>265</v>
      </c>
      <c r="I53" s="23">
        <v>2</v>
      </c>
      <c r="J53" s="22" t="s">
        <v>155</v>
      </c>
      <c r="K53" s="23">
        <v>1</v>
      </c>
      <c r="L53" s="22" t="s">
        <v>156</v>
      </c>
      <c r="M53" s="23">
        <v>1</v>
      </c>
      <c r="N53" s="22" t="s">
        <v>260</v>
      </c>
      <c r="O53" s="23">
        <v>1</v>
      </c>
      <c r="P53" s="22" t="s">
        <v>157</v>
      </c>
      <c r="Q53" s="23">
        <v>1</v>
      </c>
      <c r="R53" s="6">
        <f>E53+G53+I53+K53+M53+O53+Q53</f>
        <v>9</v>
      </c>
      <c r="S53" s="13">
        <v>1</v>
      </c>
    </row>
    <row r="54" spans="1:19" ht="15">
      <c r="A54" s="6">
        <v>1</v>
      </c>
      <c r="B54" s="3" t="s">
        <v>79</v>
      </c>
      <c r="C54" s="3" t="s">
        <v>80</v>
      </c>
      <c r="D54" s="22" t="s">
        <v>223</v>
      </c>
      <c r="E54" s="23">
        <v>1</v>
      </c>
      <c r="F54" s="22">
        <f>17+16+18+16+19+7+19+20+10</f>
        <v>142</v>
      </c>
      <c r="G54" s="23">
        <v>2</v>
      </c>
      <c r="H54" s="22" t="s">
        <v>264</v>
      </c>
      <c r="I54" s="23">
        <v>1</v>
      </c>
      <c r="J54" s="22" t="s">
        <v>224</v>
      </c>
      <c r="K54" s="23">
        <v>2</v>
      </c>
      <c r="L54" s="22" t="s">
        <v>225</v>
      </c>
      <c r="M54" s="23">
        <v>2</v>
      </c>
      <c r="N54" s="22" t="s">
        <v>226</v>
      </c>
      <c r="O54" s="23">
        <v>2</v>
      </c>
      <c r="P54" s="22" t="s">
        <v>227</v>
      </c>
      <c r="Q54" s="23">
        <v>3</v>
      </c>
      <c r="R54" s="6">
        <f>E54+G54+I54+K54+M54+O54+Q54</f>
        <v>13</v>
      </c>
      <c r="S54" s="13">
        <v>2</v>
      </c>
    </row>
    <row r="55" spans="1:19" ht="15">
      <c r="A55" s="6">
        <v>3</v>
      </c>
      <c r="B55" s="3" t="s">
        <v>49</v>
      </c>
      <c r="C55" s="3" t="s">
        <v>50</v>
      </c>
      <c r="D55" s="22" t="s">
        <v>233</v>
      </c>
      <c r="E55" s="23">
        <v>3</v>
      </c>
      <c r="F55" s="22">
        <f>9+18+18+18+21+11</f>
        <v>95</v>
      </c>
      <c r="G55" s="23">
        <v>4</v>
      </c>
      <c r="H55" s="22" t="s">
        <v>263</v>
      </c>
      <c r="I55" s="23">
        <v>3</v>
      </c>
      <c r="J55" s="22" t="s">
        <v>20</v>
      </c>
      <c r="K55" s="23">
        <v>5</v>
      </c>
      <c r="L55" s="22" t="s">
        <v>234</v>
      </c>
      <c r="M55" s="23">
        <v>3</v>
      </c>
      <c r="N55" s="22" t="s">
        <v>235</v>
      </c>
      <c r="O55" s="23">
        <v>3</v>
      </c>
      <c r="P55" s="22" t="s">
        <v>236</v>
      </c>
      <c r="Q55" s="23">
        <v>2</v>
      </c>
      <c r="R55" s="6">
        <f>E55+G55+I55+K55+M55+O55+Q55</f>
        <v>23</v>
      </c>
      <c r="S55" s="13">
        <v>3</v>
      </c>
    </row>
    <row r="56" spans="1:19" ht="15">
      <c r="A56" s="6">
        <v>4</v>
      </c>
      <c r="B56" s="3" t="s">
        <v>34</v>
      </c>
      <c r="C56" s="3" t="s">
        <v>33</v>
      </c>
      <c r="D56" s="22" t="s">
        <v>218</v>
      </c>
      <c r="E56" s="23">
        <v>4</v>
      </c>
      <c r="F56" s="22">
        <f>3+2+1+25+3+16</f>
        <v>50</v>
      </c>
      <c r="G56" s="23">
        <v>5</v>
      </c>
      <c r="H56" s="22" t="s">
        <v>261</v>
      </c>
      <c r="I56" s="23">
        <v>4</v>
      </c>
      <c r="J56" s="22" t="s">
        <v>219</v>
      </c>
      <c r="K56" s="23">
        <v>4</v>
      </c>
      <c r="L56" s="22" t="s">
        <v>220</v>
      </c>
      <c r="M56" s="23">
        <v>4</v>
      </c>
      <c r="N56" s="22" t="s">
        <v>221</v>
      </c>
      <c r="O56" s="23">
        <v>4</v>
      </c>
      <c r="P56" s="22" t="s">
        <v>222</v>
      </c>
      <c r="Q56" s="23">
        <v>4</v>
      </c>
      <c r="R56" s="6">
        <f>E56+G56+I56+K56+M56+O56+Q56</f>
        <v>29</v>
      </c>
      <c r="S56" s="13">
        <v>4</v>
      </c>
    </row>
    <row r="57" spans="1:19" ht="15">
      <c r="A57" s="6">
        <v>5</v>
      </c>
      <c r="B57" s="3" t="s">
        <v>45</v>
      </c>
      <c r="C57" s="3" t="s">
        <v>46</v>
      </c>
      <c r="D57" s="22" t="s">
        <v>104</v>
      </c>
      <c r="E57" s="23">
        <v>5</v>
      </c>
      <c r="F57" s="22">
        <f>16+15+4+16+15+25+20</f>
        <v>111</v>
      </c>
      <c r="G57" s="23">
        <v>3</v>
      </c>
      <c r="H57" s="22" t="s">
        <v>262</v>
      </c>
      <c r="I57" s="23">
        <v>5</v>
      </c>
      <c r="J57" s="22" t="s">
        <v>105</v>
      </c>
      <c r="K57" s="23">
        <v>3</v>
      </c>
      <c r="L57" s="22" t="s">
        <v>106</v>
      </c>
      <c r="M57" s="23">
        <v>5</v>
      </c>
      <c r="N57" s="22" t="s">
        <v>107</v>
      </c>
      <c r="O57" s="23">
        <v>5</v>
      </c>
      <c r="P57" s="22" t="s">
        <v>108</v>
      </c>
      <c r="Q57" s="23">
        <v>5</v>
      </c>
      <c r="R57" s="6">
        <f>E57+G57+I57+K57+M57+O57+Q57</f>
        <v>31</v>
      </c>
      <c r="S57" s="13">
        <v>5</v>
      </c>
    </row>
    <row r="59" spans="2:4" ht="15">
      <c r="B59" s="4" t="s">
        <v>13</v>
      </c>
      <c r="C59" s="16"/>
      <c r="D59" s="17"/>
    </row>
    <row r="62" spans="2:4" ht="15">
      <c r="B62" s="4" t="s">
        <v>14</v>
      </c>
      <c r="C62" s="16"/>
      <c r="D62" s="17"/>
    </row>
  </sheetData>
  <sheetProtection/>
  <mergeCells count="39">
    <mergeCell ref="P28:Q28"/>
    <mergeCell ref="L51:M51"/>
    <mergeCell ref="N51:O51"/>
    <mergeCell ref="P51:Q51"/>
    <mergeCell ref="R50:R52"/>
    <mergeCell ref="S50:S52"/>
    <mergeCell ref="D51:E51"/>
    <mergeCell ref="F51:G51"/>
    <mergeCell ref="H51:I51"/>
    <mergeCell ref="J51:K51"/>
    <mergeCell ref="R27:R29"/>
    <mergeCell ref="S27:S29"/>
    <mergeCell ref="D28:E28"/>
    <mergeCell ref="D7:Q7"/>
    <mergeCell ref="D8:E8"/>
    <mergeCell ref="F8:G8"/>
    <mergeCell ref="F28:G28"/>
    <mergeCell ref="H28:I28"/>
    <mergeCell ref="J28:K28"/>
    <mergeCell ref="R7:R9"/>
    <mergeCell ref="S7:S9"/>
    <mergeCell ref="A7:A9"/>
    <mergeCell ref="B7:B9"/>
    <mergeCell ref="C7:C9"/>
    <mergeCell ref="H8:I8"/>
    <mergeCell ref="J8:K8"/>
    <mergeCell ref="L8:M8"/>
    <mergeCell ref="N8:O8"/>
    <mergeCell ref="P8:Q8"/>
    <mergeCell ref="A50:A52"/>
    <mergeCell ref="B50:B52"/>
    <mergeCell ref="D50:Q50"/>
    <mergeCell ref="A27:A29"/>
    <mergeCell ref="B27:B29"/>
    <mergeCell ref="D27:Q27"/>
    <mergeCell ref="C27:C29"/>
    <mergeCell ref="C50:C52"/>
    <mergeCell ref="L28:M28"/>
    <mergeCell ref="N28:O28"/>
  </mergeCells>
  <printOptions/>
  <pageMargins left="0.1968503937007874" right="0.07874015748031496" top="0.1968503937007874" bottom="0.1968503937007874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B1">
      <selection activeCell="G7" sqref="G7"/>
    </sheetView>
  </sheetViews>
  <sheetFormatPr defaultColWidth="9.140625" defaultRowHeight="15"/>
  <cols>
    <col min="1" max="1" width="4.8515625" style="5" hidden="1" customWidth="1"/>
    <col min="2" max="2" width="21.421875" style="4" customWidth="1"/>
    <col min="3" max="3" width="9.7109375" style="4" customWidth="1"/>
    <col min="4" max="16384" width="9.140625" style="4" customWidth="1"/>
  </cols>
  <sheetData>
    <row r="1" ht="15">
      <c r="B1" s="12" t="s">
        <v>11</v>
      </c>
    </row>
    <row r="2" ht="15">
      <c r="B2" s="12" t="s">
        <v>15</v>
      </c>
    </row>
    <row r="3" ht="15">
      <c r="D3" s="5"/>
    </row>
    <row r="4" spans="1:4" s="8" customFormat="1" ht="28.5">
      <c r="A4" s="11" t="s">
        <v>0</v>
      </c>
      <c r="B4" s="10" t="s">
        <v>16</v>
      </c>
      <c r="C4" s="11" t="s">
        <v>17</v>
      </c>
      <c r="D4" s="10" t="s">
        <v>1</v>
      </c>
    </row>
    <row r="5" spans="1:4" s="19" customFormat="1" ht="23.25" customHeight="1">
      <c r="A5" s="2">
        <v>1</v>
      </c>
      <c r="B5" s="18" t="s">
        <v>18</v>
      </c>
      <c r="C5" s="2">
        <f>494+476</f>
        <v>970</v>
      </c>
      <c r="D5" s="2">
        <v>1</v>
      </c>
    </row>
    <row r="6" spans="1:4" s="19" customFormat="1" ht="23.25" customHeight="1">
      <c r="A6" s="2">
        <v>4</v>
      </c>
      <c r="B6" s="18" t="s">
        <v>19</v>
      </c>
      <c r="C6" s="2">
        <f>488+476</f>
        <v>964</v>
      </c>
      <c r="D6" s="2">
        <v>2</v>
      </c>
    </row>
    <row r="7" spans="1:4" s="19" customFormat="1" ht="23.25" customHeight="1">
      <c r="A7" s="2">
        <v>2</v>
      </c>
      <c r="B7" s="18" t="s">
        <v>7</v>
      </c>
      <c r="C7" s="2">
        <f>472+460</f>
        <v>932</v>
      </c>
      <c r="D7" s="2">
        <v>3</v>
      </c>
    </row>
    <row r="8" spans="1:4" s="19" customFormat="1" ht="23.25" customHeight="1">
      <c r="A8" s="2">
        <v>3</v>
      </c>
      <c r="B8" s="18" t="s">
        <v>8</v>
      </c>
      <c r="C8" s="2">
        <f>470+462</f>
        <v>932</v>
      </c>
      <c r="D8" s="2">
        <v>4</v>
      </c>
    </row>
    <row r="9" s="19" customFormat="1" ht="15">
      <c r="A9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C13"/>
  <sheetViews>
    <sheetView zoomScalePageLayoutView="0" workbookViewId="0" topLeftCell="A1">
      <selection activeCell="D14" sqref="D14"/>
    </sheetView>
  </sheetViews>
  <sheetFormatPr defaultColWidth="9.140625" defaultRowHeight="15"/>
  <cols>
    <col min="2" max="2" width="13.421875" style="0" customWidth="1"/>
    <col min="3" max="3" width="11.57421875" style="0" customWidth="1"/>
  </cols>
  <sheetData>
    <row r="4" spans="2:3" ht="25.5">
      <c r="B4" s="20" t="s">
        <v>1</v>
      </c>
      <c r="C4" s="20" t="s">
        <v>3</v>
      </c>
    </row>
    <row r="5" spans="2:3" ht="25.5">
      <c r="B5" s="20">
        <v>1</v>
      </c>
      <c r="C5" s="20">
        <v>100</v>
      </c>
    </row>
    <row r="6" spans="2:3" ht="25.5">
      <c r="B6" s="20">
        <v>2</v>
      </c>
      <c r="C6" s="20">
        <f>C5-2</f>
        <v>98</v>
      </c>
    </row>
    <row r="7" spans="2:3" ht="25.5">
      <c r="B7" s="20">
        <v>3</v>
      </c>
      <c r="C7" s="20">
        <f>C6-2</f>
        <v>96</v>
      </c>
    </row>
    <row r="8" spans="2:3" ht="25.5">
      <c r="B8" s="20">
        <v>4</v>
      </c>
      <c r="C8" s="20">
        <v>94</v>
      </c>
    </row>
    <row r="9" spans="2:3" ht="25.5">
      <c r="B9" s="20">
        <v>5</v>
      </c>
      <c r="C9" s="20">
        <v>92</v>
      </c>
    </row>
    <row r="10" spans="2:3" ht="25.5">
      <c r="B10" s="20">
        <v>6</v>
      </c>
      <c r="C10" s="20">
        <v>90</v>
      </c>
    </row>
    <row r="11" spans="2:3" ht="25.5">
      <c r="B11" s="20">
        <v>7</v>
      </c>
      <c r="C11" s="20">
        <v>88</v>
      </c>
    </row>
    <row r="12" spans="2:3" ht="25.5">
      <c r="B12" s="20">
        <v>8</v>
      </c>
      <c r="C12" s="20">
        <v>86</v>
      </c>
    </row>
    <row r="13" spans="2:3" ht="25.5">
      <c r="B13" s="20">
        <v>9</v>
      </c>
      <c r="C13" s="20">
        <v>84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sport6</cp:lastModifiedBy>
  <cp:lastPrinted>2008-12-26T10:15:28Z</cp:lastPrinted>
  <dcterms:created xsi:type="dcterms:W3CDTF">2008-11-06T06:30:10Z</dcterms:created>
  <dcterms:modified xsi:type="dcterms:W3CDTF">2008-12-26T12:23:17Z</dcterms:modified>
  <cp:category/>
  <cp:version/>
  <cp:contentType/>
  <cp:contentStatus/>
</cp:coreProperties>
</file>