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485" activeTab="0"/>
  </bookViews>
  <sheets>
    <sheet name="Конс_тыс.руб" sheetId="1" r:id="rId1"/>
  </sheets>
  <externalReferences>
    <externalReference r:id="rId4"/>
  </externalReferences>
  <definedNames>
    <definedName name="_xlnm.Print_Area" localSheetId="0">'Конс_тыс.руб'!$A$1:$AE$34</definedName>
  </definedNames>
  <calcPr fullCalcOnLoad="1"/>
</workbook>
</file>

<file path=xl/sharedStrings.xml><?xml version="1.0" encoding="utf-8"?>
<sst xmlns="http://schemas.openxmlformats.org/spreadsheetml/2006/main" count="66" uniqueCount="51">
  <si>
    <t xml:space="preserve">  </t>
  </si>
  <si>
    <t xml:space="preserve"> </t>
  </si>
  <si>
    <t>(тыс.рублей)</t>
  </si>
  <si>
    <t>№ п/п</t>
  </si>
  <si>
    <t>Наименование муниципальных образований</t>
  </si>
  <si>
    <t>Доходы - всего</t>
  </si>
  <si>
    <t>в том числе</t>
  </si>
  <si>
    <t>Расходы - всего</t>
  </si>
  <si>
    <t>Дефицит (профицит) бюджета</t>
  </si>
  <si>
    <t>Налоговые и неналоговые доходы</t>
  </si>
  <si>
    <t xml:space="preserve">Безвозмездные поступления </t>
  </si>
  <si>
    <t xml:space="preserve">из них дотация на выравнивание уровня бюджетной обеспеченности </t>
  </si>
  <si>
    <t>Доходы от предпринимательской и иной приносящей доход деятельности</t>
  </si>
  <si>
    <t>Назначено на год</t>
  </si>
  <si>
    <t>Исполнено</t>
  </si>
  <si>
    <t>%</t>
  </si>
  <si>
    <t>Назначено</t>
  </si>
  <si>
    <t>Алатырский район</t>
  </si>
  <si>
    <t>Аликовский район</t>
  </si>
  <si>
    <t>Батыревский pайон</t>
  </si>
  <si>
    <t>Вурнарский pайон</t>
  </si>
  <si>
    <t>Ибресинский pайон</t>
  </si>
  <si>
    <t>Канашский pайон</t>
  </si>
  <si>
    <t>Козловский pайон</t>
  </si>
  <si>
    <t>Комсомольский pайон</t>
  </si>
  <si>
    <t>Красноармейский pайон</t>
  </si>
  <si>
    <t>Красночетайский pайон</t>
  </si>
  <si>
    <t>Марпосадский pайон</t>
  </si>
  <si>
    <t>Моргаушский pайон</t>
  </si>
  <si>
    <t>Порецкий pайон</t>
  </si>
  <si>
    <t>Урмарский pайон</t>
  </si>
  <si>
    <t>Цивильский pайон</t>
  </si>
  <si>
    <t>Чебоксарский pайон</t>
  </si>
  <si>
    <t>Шемуршинский pайон</t>
  </si>
  <si>
    <t>Шумерлинский pайон</t>
  </si>
  <si>
    <t>Ядринский pайон</t>
  </si>
  <si>
    <t>Яльчикский pайон</t>
  </si>
  <si>
    <t>Янтиковский pайон</t>
  </si>
  <si>
    <t>г.Алатырь</t>
  </si>
  <si>
    <t>г.Канаш</t>
  </si>
  <si>
    <t>г.Новочебоксарск</t>
  </si>
  <si>
    <t>г.Шумерля</t>
  </si>
  <si>
    <t>г.Чебоксары</t>
  </si>
  <si>
    <t>Регулировка</t>
  </si>
  <si>
    <t>Итого по районам и городам</t>
  </si>
  <si>
    <t>Исполнение консолидированных бюджетов муниципальных районов и бюджетов городских округов на 1 марта 2011 г.</t>
  </si>
  <si>
    <t>на 01.03.2010 г.</t>
  </si>
  <si>
    <t>на 01.03.2011 г.</t>
  </si>
  <si>
    <t>01.03.2011 / 01.03.2010</t>
  </si>
  <si>
    <t>01.03.2011 к плановым назначениям</t>
  </si>
  <si>
    <t>Возврат остатков субвенций, субсидий прошлых лет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</si>
</sst>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1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9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64" fontId="4" fillId="0" borderId="0" xfId="0" applyNumberFormat="1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3" fontId="5" fillId="0" borderId="0" xfId="85" applyNumberFormat="1" applyFont="1" applyFill="1" applyAlignment="1">
      <alignment vertical="center" wrapText="1"/>
      <protection/>
    </xf>
    <xf numFmtId="164" fontId="5" fillId="0" borderId="0" xfId="85" applyNumberFormat="1" applyFont="1" applyFill="1" applyAlignment="1">
      <alignment vertical="center" wrapText="1"/>
      <protection/>
    </xf>
    <xf numFmtId="164" fontId="6" fillId="0" borderId="0" xfId="85" applyNumberFormat="1" applyFont="1" applyFill="1" applyAlignment="1">
      <alignment vertical="center" wrapText="1"/>
      <protection/>
    </xf>
    <xf numFmtId="165" fontId="5" fillId="0" borderId="0" xfId="85" applyNumberFormat="1" applyFont="1" applyFill="1" applyAlignment="1">
      <alignment vertical="center" wrapText="1"/>
      <protection/>
    </xf>
    <xf numFmtId="164" fontId="7" fillId="0" borderId="10" xfId="85" applyNumberFormat="1" applyFont="1" applyFill="1" applyBorder="1" applyAlignment="1">
      <alignment horizontal="center" vertical="center" wrapText="1"/>
      <protection/>
    </xf>
    <xf numFmtId="164" fontId="6" fillId="0" borderId="11" xfId="85" applyNumberFormat="1" applyFont="1" applyFill="1" applyBorder="1" applyAlignment="1">
      <alignment horizontal="center" vertical="center" wrapText="1"/>
      <protection/>
    </xf>
    <xf numFmtId="164" fontId="6" fillId="0" borderId="12" xfId="85" applyNumberFormat="1" applyFont="1" applyFill="1" applyBorder="1" applyAlignment="1">
      <alignment horizontal="center" vertical="center" wrapText="1"/>
      <protection/>
    </xf>
    <xf numFmtId="164" fontId="6" fillId="0" borderId="13" xfId="85" applyNumberFormat="1" applyFont="1" applyFill="1" applyBorder="1" applyAlignment="1">
      <alignment horizontal="center" vertical="center" wrapText="1"/>
      <protection/>
    </xf>
    <xf numFmtId="164" fontId="6" fillId="0" borderId="14" xfId="85" applyNumberFormat="1" applyFont="1" applyFill="1" applyBorder="1" applyAlignment="1">
      <alignment horizontal="center" vertical="center" wrapText="1"/>
      <protection/>
    </xf>
    <xf numFmtId="1" fontId="6" fillId="0" borderId="13" xfId="85" applyNumberFormat="1" applyFont="1" applyFill="1" applyBorder="1" applyAlignment="1">
      <alignment horizontal="center" vertical="center" wrapText="1"/>
      <protection/>
    </xf>
    <xf numFmtId="1" fontId="6" fillId="0" borderId="15" xfId="85" applyNumberFormat="1" applyFont="1" applyFill="1" applyBorder="1" applyAlignment="1">
      <alignment horizontal="center" vertical="center" wrapText="1"/>
      <protection/>
    </xf>
    <xf numFmtId="1" fontId="6" fillId="0" borderId="14" xfId="85" applyNumberFormat="1" applyFont="1" applyFill="1" applyBorder="1" applyAlignment="1">
      <alignment horizontal="center" vertical="center" wrapText="1"/>
      <protection/>
    </xf>
    <xf numFmtId="1" fontId="6" fillId="0" borderId="12" xfId="85" applyNumberFormat="1" applyFont="1" applyFill="1" applyBorder="1" applyAlignment="1">
      <alignment horizontal="center" vertical="center" wrapText="1"/>
      <protection/>
    </xf>
    <xf numFmtId="1" fontId="6" fillId="0" borderId="11" xfId="85" applyNumberFormat="1" applyFont="1" applyFill="1" applyBorder="1" applyAlignment="1">
      <alignment horizontal="center" vertical="center" wrapText="1"/>
      <protection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16" xfId="85" applyNumberFormat="1" applyFont="1" applyFill="1" applyBorder="1" applyAlignment="1">
      <alignment horizontal="right" vertical="center" wrapText="1"/>
      <protection/>
    </xf>
    <xf numFmtId="164" fontId="6" fillId="0" borderId="15" xfId="85" applyNumberFormat="1" applyFont="1" applyFill="1" applyBorder="1" applyAlignment="1">
      <alignment vertical="center" wrapText="1"/>
      <protection/>
    </xf>
    <xf numFmtId="164" fontId="4" fillId="0" borderId="17" xfId="0" applyNumberFormat="1" applyFont="1" applyBorder="1" applyAlignment="1">
      <alignment vertical="center" wrapText="1"/>
    </xf>
    <xf numFmtId="164" fontId="4" fillId="0" borderId="16" xfId="0" applyNumberFormat="1" applyFont="1" applyBorder="1" applyAlignment="1">
      <alignment vertical="center" wrapText="1"/>
    </xf>
    <xf numFmtId="164" fontId="4" fillId="0" borderId="15" xfId="0" applyNumberFormat="1" applyFont="1" applyBorder="1" applyAlignment="1">
      <alignment vertical="center" wrapText="1"/>
    </xf>
    <xf numFmtId="164" fontId="4" fillId="0" borderId="18" xfId="0" applyNumberFormat="1" applyFont="1" applyBorder="1" applyAlignment="1">
      <alignment vertical="center" wrapText="1"/>
    </xf>
    <xf numFmtId="164" fontId="6" fillId="0" borderId="17" xfId="85" applyNumberFormat="1" applyFont="1" applyFill="1" applyBorder="1" applyAlignment="1">
      <alignment horizontal="right" vertical="center" wrapText="1"/>
      <protection/>
    </xf>
    <xf numFmtId="164" fontId="6" fillId="0" borderId="0" xfId="85" applyNumberFormat="1" applyFont="1" applyFill="1" applyBorder="1" applyAlignment="1">
      <alignment horizontal="right" vertical="center" wrapText="1"/>
      <protection/>
    </xf>
    <xf numFmtId="164" fontId="6" fillId="0" borderId="18" xfId="85" applyNumberFormat="1" applyFont="1" applyFill="1" applyBorder="1" applyAlignment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164" fontId="6" fillId="0" borderId="18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 wrapText="1"/>
    </xf>
    <xf numFmtId="164" fontId="4" fillId="0" borderId="0" xfId="85" applyNumberFormat="1" applyFont="1" applyFill="1" applyBorder="1" applyAlignment="1">
      <alignment vertical="center" wrapText="1"/>
      <protection/>
    </xf>
    <xf numFmtId="164" fontId="6" fillId="0" borderId="18" xfId="85" applyNumberFormat="1" applyFont="1" applyFill="1" applyBorder="1" applyAlignment="1">
      <alignment vertical="center" wrapText="1"/>
      <protection/>
    </xf>
    <xf numFmtId="164" fontId="6" fillId="0" borderId="19" xfId="85" applyNumberFormat="1" applyFont="1" applyFill="1" applyBorder="1" applyAlignment="1">
      <alignment horizontal="right" vertical="center" wrapText="1"/>
      <protection/>
    </xf>
    <xf numFmtId="164" fontId="6" fillId="0" borderId="20" xfId="85" applyNumberFormat="1" applyFont="1" applyFill="1" applyBorder="1" applyAlignment="1">
      <alignment horizontal="right" vertical="center" wrapText="1"/>
      <protection/>
    </xf>
    <xf numFmtId="164" fontId="6" fillId="0" borderId="0" xfId="0" applyNumberFormat="1" applyFont="1" applyFill="1" applyAlignment="1">
      <alignment vertical="center" wrapText="1"/>
    </xf>
    <xf numFmtId="164" fontId="6" fillId="0" borderId="21" xfId="85" applyNumberFormat="1" applyFont="1" applyFill="1" applyBorder="1" applyAlignment="1">
      <alignment vertical="center" wrapText="1"/>
      <protection/>
    </xf>
    <xf numFmtId="164" fontId="4" fillId="0" borderId="0" xfId="0" applyNumberFormat="1" applyFont="1" applyBorder="1" applyAlignment="1">
      <alignment vertical="center" wrapText="1"/>
    </xf>
    <xf numFmtId="164" fontId="6" fillId="0" borderId="13" xfId="85" applyNumberFormat="1" applyFont="1" applyFill="1" applyBorder="1" applyAlignment="1">
      <alignment vertical="center" wrapText="1"/>
      <protection/>
    </xf>
    <xf numFmtId="164" fontId="6" fillId="0" borderId="13" xfId="85" applyNumberFormat="1" applyFont="1" applyFill="1" applyBorder="1" applyAlignment="1">
      <alignment horizontal="right" vertical="center" wrapText="1"/>
      <protection/>
    </xf>
    <xf numFmtId="164" fontId="4" fillId="0" borderId="13" xfId="0" applyNumberFormat="1" applyFont="1" applyFill="1" applyBorder="1" applyAlignment="1">
      <alignment vertical="center" wrapText="1"/>
    </xf>
    <xf numFmtId="164" fontId="6" fillId="0" borderId="13" xfId="85" applyNumberFormat="1" applyFont="1" applyFill="1" applyBorder="1" applyAlignment="1">
      <alignment vertical="center" wrapText="1"/>
      <protection/>
    </xf>
    <xf numFmtId="3" fontId="6" fillId="0" borderId="0" xfId="85" applyNumberFormat="1" applyFont="1" applyFill="1" applyBorder="1" applyAlignment="1">
      <alignment vertical="center" wrapText="1"/>
      <protection/>
    </xf>
    <xf numFmtId="164" fontId="6" fillId="0" borderId="0" xfId="85" applyNumberFormat="1" applyFont="1" applyFill="1" applyBorder="1" applyAlignment="1">
      <alignment vertical="center" wrapText="1"/>
      <protection/>
    </xf>
    <xf numFmtId="4" fontId="0" fillId="0" borderId="0" xfId="0" applyNumberFormat="1" applyFont="1" applyFill="1" applyBorder="1" applyAlignment="1">
      <alignment vertical="center" wrapText="1"/>
    </xf>
    <xf numFmtId="165" fontId="6" fillId="0" borderId="0" xfId="85" applyNumberFormat="1" applyFont="1" applyFill="1" applyBorder="1" applyAlignment="1">
      <alignment vertical="center" wrapText="1"/>
      <protection/>
    </xf>
    <xf numFmtId="165" fontId="6" fillId="0" borderId="0" xfId="85" applyNumberFormat="1" applyFont="1" applyFill="1" applyBorder="1" applyAlignment="1">
      <alignment vertical="center" wrapText="1"/>
      <protection/>
    </xf>
    <xf numFmtId="164" fontId="6" fillId="0" borderId="0" xfId="85" applyNumberFormat="1" applyFont="1" applyFill="1" applyBorder="1" applyAlignment="1">
      <alignment vertical="center" wrapText="1"/>
      <protection/>
    </xf>
    <xf numFmtId="4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49" fontId="6" fillId="0" borderId="14" xfId="85" applyNumberFormat="1" applyFont="1" applyFill="1" applyBorder="1" applyAlignment="1">
      <alignment horizontal="center" vertical="center" wrapText="1"/>
      <protection/>
    </xf>
    <xf numFmtId="164" fontId="6" fillId="0" borderId="21" xfId="85" applyNumberFormat="1" applyFont="1" applyFill="1" applyBorder="1" applyAlignment="1">
      <alignment horizontal="right" vertical="center" wrapText="1"/>
      <protection/>
    </xf>
    <xf numFmtId="164" fontId="6" fillId="0" borderId="17" xfId="85" applyNumberFormat="1" applyFont="1" applyFill="1" applyBorder="1" applyAlignment="1">
      <alignment vertical="center" wrapText="1"/>
      <protection/>
    </xf>
    <xf numFmtId="164" fontId="4" fillId="0" borderId="22" xfId="0" applyNumberFormat="1" applyFont="1" applyBorder="1" applyAlignment="1">
      <alignment vertical="center" wrapText="1"/>
    </xf>
    <xf numFmtId="164" fontId="4" fillId="0" borderId="23" xfId="0" applyNumberFormat="1" applyFont="1" applyBorder="1" applyAlignment="1">
      <alignment vertical="center" wrapText="1"/>
    </xf>
    <xf numFmtId="164" fontId="4" fillId="0" borderId="21" xfId="0" applyNumberFormat="1" applyFont="1" applyBorder="1" applyAlignment="1">
      <alignment vertical="center" wrapText="1"/>
    </xf>
    <xf numFmtId="164" fontId="6" fillId="0" borderId="23" xfId="85" applyNumberFormat="1" applyFont="1" applyFill="1" applyBorder="1" applyAlignment="1">
      <alignment horizontal="right" vertical="center" wrapText="1"/>
      <protection/>
    </xf>
    <xf numFmtId="164" fontId="4" fillId="0" borderId="0" xfId="0" applyNumberFormat="1" applyFont="1" applyAlignment="1">
      <alignment/>
    </xf>
    <xf numFmtId="164" fontId="3" fillId="0" borderId="0" xfId="85" applyNumberFormat="1" applyFont="1" applyFill="1" applyAlignment="1">
      <alignment horizontal="center" vertical="center" wrapText="1"/>
      <protection/>
    </xf>
    <xf numFmtId="164" fontId="4" fillId="0" borderId="15" xfId="85" applyNumberFormat="1" applyFont="1" applyFill="1" applyBorder="1" applyAlignment="1">
      <alignment vertical="center" wrapText="1"/>
      <protection/>
    </xf>
    <xf numFmtId="164" fontId="4" fillId="0" borderId="18" xfId="85" applyNumberFormat="1" applyFont="1" applyFill="1" applyBorder="1" applyAlignment="1">
      <alignment vertical="center" wrapText="1"/>
      <protection/>
    </xf>
    <xf numFmtId="164" fontId="6" fillId="0" borderId="21" xfId="0" applyNumberFormat="1" applyFont="1" applyFill="1" applyBorder="1" applyAlignment="1">
      <alignment vertical="center" wrapText="1"/>
    </xf>
    <xf numFmtId="164" fontId="6" fillId="0" borderId="24" xfId="85" applyNumberFormat="1" applyFont="1" applyFill="1" applyBorder="1" applyAlignment="1">
      <alignment horizontal="center" vertical="center" wrapText="1"/>
      <protection/>
    </xf>
    <xf numFmtId="164" fontId="6" fillId="0" borderId="19" xfId="85" applyNumberFormat="1" applyFont="1" applyFill="1" applyBorder="1" applyAlignment="1">
      <alignment horizontal="center" vertical="center" wrapText="1"/>
      <protection/>
    </xf>
    <xf numFmtId="164" fontId="6" fillId="0" borderId="16" xfId="85" applyNumberFormat="1" applyFont="1" applyFill="1" applyBorder="1" applyAlignment="1">
      <alignment horizontal="center" vertical="center" wrapText="1"/>
      <protection/>
    </xf>
    <xf numFmtId="164" fontId="6" fillId="0" borderId="17" xfId="85" applyNumberFormat="1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4" fontId="6" fillId="0" borderId="11" xfId="85" applyNumberFormat="1" applyFont="1" applyFill="1" applyBorder="1" applyAlignment="1">
      <alignment horizontal="center" vertical="center" wrapText="1"/>
      <protection/>
    </xf>
    <xf numFmtId="164" fontId="6" fillId="0" borderId="12" xfId="85" applyNumberFormat="1" applyFont="1" applyFill="1" applyBorder="1" applyAlignment="1">
      <alignment horizontal="center" vertical="center" wrapText="1"/>
      <protection/>
    </xf>
    <xf numFmtId="164" fontId="6" fillId="0" borderId="14" xfId="85" applyNumberFormat="1" applyFont="1" applyFill="1" applyBorder="1" applyAlignment="1">
      <alignment horizontal="center" vertical="center" wrapText="1"/>
      <protection/>
    </xf>
    <xf numFmtId="164" fontId="6" fillId="0" borderId="13" xfId="85" applyNumberFormat="1" applyFont="1" applyFill="1" applyBorder="1" applyAlignment="1">
      <alignment vertical="center" wrapText="1"/>
      <protection/>
    </xf>
    <xf numFmtId="164" fontId="6" fillId="0" borderId="20" xfId="85" applyNumberFormat="1" applyFont="1" applyFill="1" applyBorder="1" applyAlignment="1">
      <alignment horizontal="center" vertical="center" wrapText="1"/>
      <protection/>
    </xf>
    <xf numFmtId="164" fontId="6" fillId="0" borderId="0" xfId="85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" fontId="6" fillId="0" borderId="13" xfId="85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6" fillId="0" borderId="13" xfId="85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164" fontId="6" fillId="0" borderId="15" xfId="85" applyNumberFormat="1" applyFont="1" applyFill="1" applyBorder="1" applyAlignment="1">
      <alignment horizontal="center" vertical="center" wrapText="1"/>
      <protection/>
    </xf>
    <xf numFmtId="164" fontId="6" fillId="0" borderId="18" xfId="85" applyNumberFormat="1" applyFont="1" applyFill="1" applyBorder="1" applyAlignment="1">
      <alignment horizontal="center" vertical="center" wrapText="1"/>
      <protection/>
    </xf>
    <xf numFmtId="164" fontId="3" fillId="0" borderId="0" xfId="85" applyNumberFormat="1" applyFont="1" applyFill="1" applyAlignment="1">
      <alignment horizontal="center" vertical="center" wrapText="1"/>
      <protection/>
    </xf>
    <xf numFmtId="164" fontId="7" fillId="0" borderId="10" xfId="85" applyNumberFormat="1" applyFont="1" applyFill="1" applyBorder="1" applyAlignment="1">
      <alignment horizontal="center" vertical="center" wrapText="1"/>
      <protection/>
    </xf>
    <xf numFmtId="3" fontId="6" fillId="0" borderId="15" xfId="85" applyNumberFormat="1" applyFont="1" applyFill="1" applyBorder="1" applyAlignment="1">
      <alignment horizontal="center" vertical="center" wrapText="1"/>
      <protection/>
    </xf>
    <xf numFmtId="3" fontId="6" fillId="0" borderId="18" xfId="85" applyNumberFormat="1" applyFont="1" applyFill="1" applyBorder="1" applyAlignment="1">
      <alignment horizontal="center" vertical="center" wrapText="1"/>
      <protection/>
    </xf>
    <xf numFmtId="3" fontId="6" fillId="0" borderId="21" xfId="85" applyNumberFormat="1" applyFont="1" applyFill="1" applyBorder="1" applyAlignment="1">
      <alignment horizontal="center" vertical="center" wrapText="1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2" xfId="52"/>
    <cellStyle name="Обычный 10 3" xfId="53"/>
    <cellStyle name="Обычный 11 2" xfId="54"/>
    <cellStyle name="Обычный 11 3" xfId="55"/>
    <cellStyle name="Обычный 12 2" xfId="56"/>
    <cellStyle name="Обычный 12 3" xfId="57"/>
    <cellStyle name="Обычный 13 2" xfId="58"/>
    <cellStyle name="Обычный 13 3" xfId="59"/>
    <cellStyle name="Обычный 14 2" xfId="60"/>
    <cellStyle name="Обычный 14 3" xfId="61"/>
    <cellStyle name="Обычный 15 2" xfId="62"/>
    <cellStyle name="Обычный 18" xfId="63"/>
    <cellStyle name="Обычный 2 2" xfId="64"/>
    <cellStyle name="Обычный 2 2 2" xfId="65"/>
    <cellStyle name="Обычный 2 2 2 2" xfId="66"/>
    <cellStyle name="Обычный 2 2 2 2 2" xfId="67"/>
    <cellStyle name="Обычный 2 2 3" xfId="68"/>
    <cellStyle name="Обычный 2 3" xfId="69"/>
    <cellStyle name="Обычный 2 3 2" xfId="70"/>
    <cellStyle name="Обычный 3 2" xfId="71"/>
    <cellStyle name="Обычный 3 3" xfId="72"/>
    <cellStyle name="Обычный 4 2" xfId="73"/>
    <cellStyle name="Обычный 4 3" xfId="74"/>
    <cellStyle name="Обычный 5 2" xfId="75"/>
    <cellStyle name="Обычный 5 3" xfId="76"/>
    <cellStyle name="Обычный 6 2" xfId="77"/>
    <cellStyle name="Обычный 6 3" xfId="78"/>
    <cellStyle name="Обычный 7 2" xfId="79"/>
    <cellStyle name="Обычный 7 3" xfId="80"/>
    <cellStyle name="Обычный 8 2" xfId="81"/>
    <cellStyle name="Обычный 8 3" xfId="82"/>
    <cellStyle name="Обычный 9 2" xfId="83"/>
    <cellStyle name="Обычный 9 3" xfId="84"/>
    <cellStyle name="Обычный_Лист1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5;&#1072;&#1083;&#1080;&#1079;&#1099;_&#1082;&#1086;&#1085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йт (2)"/>
      <sheetName val="Сайт"/>
      <sheetName val="Конс_руб"/>
      <sheetName val="Конс_тыс.руб"/>
      <sheetName val="Конс_собст_руб"/>
      <sheetName val="Конс_собст_тыс.руб"/>
      <sheetName val="Лист1"/>
      <sheetName val="собственные"/>
    </sheetNames>
    <sheetDataSet>
      <sheetData sheetId="2">
        <row r="6">
          <cell r="C6">
            <v>203971089.8</v>
          </cell>
          <cell r="D6">
            <v>23154409.6</v>
          </cell>
          <cell r="F6">
            <v>37223809</v>
          </cell>
          <cell r="G6">
            <v>3846103.6</v>
          </cell>
          <cell r="O6">
            <v>166747280.8</v>
          </cell>
          <cell r="P6">
            <v>19308306</v>
          </cell>
          <cell r="R6">
            <v>36685700</v>
          </cell>
          <cell r="S6">
            <v>5717800</v>
          </cell>
          <cell r="X6">
            <v>206729950.8</v>
          </cell>
          <cell r="Y6">
            <v>18883434.75</v>
          </cell>
        </row>
        <row r="7">
          <cell r="C7">
            <v>194758678.96</v>
          </cell>
          <cell r="D7">
            <v>27661763.13</v>
          </cell>
          <cell r="F7">
            <v>35090963</v>
          </cell>
          <cell r="G7">
            <v>5355078.07</v>
          </cell>
          <cell r="O7">
            <v>159667715.96</v>
          </cell>
          <cell r="P7">
            <v>22306685.06</v>
          </cell>
          <cell r="R7">
            <v>36426500</v>
          </cell>
          <cell r="S7">
            <v>5670600</v>
          </cell>
          <cell r="X7">
            <v>199772155.96</v>
          </cell>
          <cell r="Y7">
            <v>22950874.4</v>
          </cell>
        </row>
        <row r="8">
          <cell r="C8">
            <v>460927689.28</v>
          </cell>
          <cell r="D8">
            <v>54523996.71</v>
          </cell>
          <cell r="F8">
            <v>89292189</v>
          </cell>
          <cell r="G8">
            <v>10950946.709999999</v>
          </cell>
          <cell r="O8">
            <v>371635500.28</v>
          </cell>
          <cell r="P8">
            <v>43573050</v>
          </cell>
          <cell r="R8">
            <v>71535500</v>
          </cell>
          <cell r="S8">
            <v>11122800</v>
          </cell>
          <cell r="X8">
            <v>461441519.28</v>
          </cell>
          <cell r="Y8">
            <v>39678384.879999995</v>
          </cell>
        </row>
        <row r="9">
          <cell r="C9">
            <v>351800527.46000004</v>
          </cell>
          <cell r="D9">
            <v>49671951.61</v>
          </cell>
          <cell r="F9">
            <v>112277927</v>
          </cell>
          <cell r="G9">
            <v>14786609.61</v>
          </cell>
          <cell r="O9">
            <v>239522600.46000004</v>
          </cell>
          <cell r="P9">
            <v>34885342</v>
          </cell>
          <cell r="R9">
            <v>48290600</v>
          </cell>
          <cell r="S9">
            <v>7401200</v>
          </cell>
          <cell r="X9">
            <v>354633626.24</v>
          </cell>
          <cell r="Y9">
            <v>35740772.440000005</v>
          </cell>
        </row>
        <row r="10">
          <cell r="C10">
            <v>256230482.92</v>
          </cell>
          <cell r="D10">
            <v>35194589.25</v>
          </cell>
          <cell r="F10">
            <v>60320186</v>
          </cell>
          <cell r="G10">
            <v>7722939.25</v>
          </cell>
          <cell r="O10">
            <v>195910296.92</v>
          </cell>
          <cell r="P10">
            <v>27471650</v>
          </cell>
          <cell r="R10">
            <v>49014700</v>
          </cell>
          <cell r="S10">
            <v>7619000</v>
          </cell>
          <cell r="X10">
            <v>256571906.91999996</v>
          </cell>
          <cell r="Y10">
            <v>21585370.51</v>
          </cell>
        </row>
        <row r="11">
          <cell r="C11">
            <v>400499720.62</v>
          </cell>
          <cell r="D11">
            <v>55227634.3</v>
          </cell>
          <cell r="F11">
            <v>76698640</v>
          </cell>
          <cell r="G11">
            <v>8311384.300000001</v>
          </cell>
          <cell r="O11">
            <v>323801080.62</v>
          </cell>
          <cell r="P11">
            <v>46916250</v>
          </cell>
          <cell r="R11">
            <v>105399700</v>
          </cell>
          <cell r="S11">
            <v>16523600</v>
          </cell>
          <cell r="X11">
            <v>405297852.48</v>
          </cell>
          <cell r="Y11">
            <v>40596309.57</v>
          </cell>
        </row>
        <row r="12">
          <cell r="C12">
            <v>207145403.36</v>
          </cell>
          <cell r="D12">
            <v>27235100.14</v>
          </cell>
          <cell r="F12">
            <v>78456200</v>
          </cell>
          <cell r="G12">
            <v>8241720.14</v>
          </cell>
          <cell r="O12">
            <v>128689203.36000001</v>
          </cell>
          <cell r="P12">
            <v>18993380</v>
          </cell>
          <cell r="R12">
            <v>21224400</v>
          </cell>
          <cell r="S12">
            <v>3202400</v>
          </cell>
          <cell r="X12">
            <v>209715403.36</v>
          </cell>
          <cell r="Y12">
            <v>21594715.02</v>
          </cell>
        </row>
        <row r="13">
          <cell r="C13">
            <v>273340104.94</v>
          </cell>
          <cell r="D13">
            <v>37647442.83</v>
          </cell>
          <cell r="F13">
            <v>64154400</v>
          </cell>
          <cell r="G13">
            <v>8825356.83</v>
          </cell>
          <cell r="O13">
            <v>209185704.94</v>
          </cell>
          <cell r="P13">
            <v>28822086</v>
          </cell>
          <cell r="R13">
            <v>43120500</v>
          </cell>
          <cell r="S13">
            <v>6672600</v>
          </cell>
          <cell r="X13">
            <v>276560104.94</v>
          </cell>
          <cell r="Y13">
            <v>26224459.69</v>
          </cell>
        </row>
        <row r="14">
          <cell r="C14">
            <v>177511965.88</v>
          </cell>
          <cell r="D14">
            <v>29668345.87</v>
          </cell>
          <cell r="F14">
            <v>65735300</v>
          </cell>
          <cell r="G14">
            <v>8350477.87</v>
          </cell>
          <cell r="O14">
            <v>111776665.88</v>
          </cell>
          <cell r="P14">
            <v>21317868</v>
          </cell>
          <cell r="R14">
            <v>1495500</v>
          </cell>
          <cell r="S14">
            <v>105600</v>
          </cell>
          <cell r="X14">
            <v>178042465.88</v>
          </cell>
          <cell r="Y14">
            <v>15025157.379999999</v>
          </cell>
        </row>
        <row r="15">
          <cell r="C15">
            <v>264855994.64</v>
          </cell>
          <cell r="D15">
            <v>26804018.18</v>
          </cell>
          <cell r="F15">
            <v>38763000</v>
          </cell>
          <cell r="G15">
            <v>5235318.18</v>
          </cell>
          <cell r="O15">
            <v>226092994.64</v>
          </cell>
          <cell r="P15">
            <v>21568700</v>
          </cell>
          <cell r="R15">
            <v>42457800</v>
          </cell>
          <cell r="S15">
            <v>6628800</v>
          </cell>
          <cell r="X15">
            <v>267339346.34999996</v>
          </cell>
          <cell r="Y15">
            <v>19353962.03</v>
          </cell>
        </row>
        <row r="16">
          <cell r="C16">
            <v>228858666.91</v>
          </cell>
          <cell r="D16">
            <v>31815940.32</v>
          </cell>
          <cell r="F16">
            <v>67996500</v>
          </cell>
          <cell r="G16">
            <v>7814926.32</v>
          </cell>
          <cell r="O16">
            <v>160862166.91</v>
          </cell>
          <cell r="P16">
            <v>24001014</v>
          </cell>
          <cell r="R16">
            <v>36219400</v>
          </cell>
          <cell r="S16">
            <v>5579200</v>
          </cell>
          <cell r="X16">
            <v>229987666.91</v>
          </cell>
          <cell r="Y16">
            <v>25026865.22</v>
          </cell>
        </row>
        <row r="17">
          <cell r="C17">
            <v>346692339.6</v>
          </cell>
          <cell r="D17">
            <v>49628228.71</v>
          </cell>
          <cell r="F17">
            <v>93797400</v>
          </cell>
          <cell r="G17">
            <v>12620140.71</v>
          </cell>
          <cell r="O17">
            <v>252894939.60000002</v>
          </cell>
          <cell r="P17">
            <v>37008088</v>
          </cell>
          <cell r="R17">
            <v>52811400</v>
          </cell>
          <cell r="S17">
            <v>8148400</v>
          </cell>
          <cell r="X17">
            <v>354295439.6</v>
          </cell>
          <cell r="Y17">
            <v>30150712.310000002</v>
          </cell>
        </row>
        <row r="18">
          <cell r="C18">
            <v>138014129</v>
          </cell>
          <cell r="D18">
            <v>19881960.4</v>
          </cell>
          <cell r="F18">
            <v>45296977</v>
          </cell>
          <cell r="G18">
            <v>7413521.4</v>
          </cell>
          <cell r="O18">
            <v>92717152</v>
          </cell>
          <cell r="P18">
            <v>12468439</v>
          </cell>
          <cell r="R18">
            <v>12995600</v>
          </cell>
          <cell r="S18">
            <v>1952200</v>
          </cell>
          <cell r="X18">
            <v>140014129</v>
          </cell>
          <cell r="Y18">
            <v>17999882.3</v>
          </cell>
        </row>
        <row r="19">
          <cell r="C19">
            <v>260946041.51</v>
          </cell>
          <cell r="D19">
            <v>36990821.52</v>
          </cell>
          <cell r="F19">
            <v>50990325</v>
          </cell>
          <cell r="G19">
            <v>6980289.5200000005</v>
          </cell>
          <cell r="O19">
            <v>209955716.51</v>
          </cell>
          <cell r="P19">
            <v>30010532</v>
          </cell>
          <cell r="R19">
            <v>57678000</v>
          </cell>
          <cell r="S19">
            <v>9003600</v>
          </cell>
          <cell r="X19">
            <v>265101042.03999996</v>
          </cell>
          <cell r="Y19">
            <v>26849410.020000003</v>
          </cell>
        </row>
        <row r="20">
          <cell r="C20">
            <v>347745583.9</v>
          </cell>
          <cell r="D20">
            <v>44817223.94</v>
          </cell>
          <cell r="F20">
            <v>140804174</v>
          </cell>
          <cell r="G20">
            <v>17561132.94</v>
          </cell>
          <cell r="O20">
            <v>206941409.89999998</v>
          </cell>
          <cell r="P20">
            <v>27256091</v>
          </cell>
          <cell r="R20">
            <v>20014400</v>
          </cell>
          <cell r="S20">
            <v>2886800</v>
          </cell>
          <cell r="X20">
            <v>352264807</v>
          </cell>
          <cell r="Y20">
            <v>41422282.3</v>
          </cell>
        </row>
        <row r="21">
          <cell r="C21">
            <v>569514916.7</v>
          </cell>
          <cell r="D21">
            <v>70969467</v>
          </cell>
          <cell r="F21">
            <v>243825710</v>
          </cell>
          <cell r="G21">
            <v>36021380</v>
          </cell>
          <cell r="O21">
            <v>325689206.7</v>
          </cell>
          <cell r="P21">
            <v>34948087</v>
          </cell>
          <cell r="X21">
            <v>578206416.7</v>
          </cell>
          <cell r="Y21">
            <v>41072041.53</v>
          </cell>
        </row>
        <row r="22">
          <cell r="C22">
            <v>157779416.74</v>
          </cell>
          <cell r="D22">
            <v>20793779.2</v>
          </cell>
          <cell r="F22">
            <v>33284250</v>
          </cell>
          <cell r="G22">
            <v>3759129.2</v>
          </cell>
          <cell r="O22">
            <v>124495166.74000001</v>
          </cell>
          <cell r="P22">
            <v>17034650</v>
          </cell>
          <cell r="R22">
            <v>23335900</v>
          </cell>
          <cell r="S22">
            <v>3614200</v>
          </cell>
          <cell r="X22">
            <v>158034816.74</v>
          </cell>
          <cell r="Y22">
            <v>15754121.170000002</v>
          </cell>
        </row>
        <row r="23">
          <cell r="C23">
            <v>118029888</v>
          </cell>
          <cell r="D23">
            <v>17053278.97</v>
          </cell>
          <cell r="F23">
            <v>19587950</v>
          </cell>
          <cell r="G23">
            <v>3504445.97</v>
          </cell>
          <cell r="O23">
            <v>98441938</v>
          </cell>
          <cell r="P23">
            <v>13548833</v>
          </cell>
          <cell r="R23">
            <v>24914300</v>
          </cell>
          <cell r="S23">
            <v>3884200</v>
          </cell>
          <cell r="X23">
            <v>118344813</v>
          </cell>
          <cell r="Y23">
            <v>13976980.5</v>
          </cell>
        </row>
        <row r="24">
          <cell r="C24">
            <v>315586963.03999996</v>
          </cell>
          <cell r="D24">
            <v>42476892.94</v>
          </cell>
          <cell r="F24">
            <v>114324173</v>
          </cell>
          <cell r="G24">
            <v>16459695.94</v>
          </cell>
          <cell r="O24">
            <v>201262790.04</v>
          </cell>
          <cell r="P24">
            <v>26017197</v>
          </cell>
          <cell r="R24">
            <v>7515200</v>
          </cell>
          <cell r="S24">
            <v>949200</v>
          </cell>
          <cell r="X24">
            <v>321913644.34</v>
          </cell>
          <cell r="Y24">
            <v>34154048.97</v>
          </cell>
        </row>
        <row r="25">
          <cell r="C25">
            <v>265573058.46</v>
          </cell>
          <cell r="D25">
            <v>69059425.76</v>
          </cell>
          <cell r="F25">
            <v>50143060</v>
          </cell>
          <cell r="G25">
            <v>5063475.76</v>
          </cell>
          <cell r="O25">
            <v>215429998.46</v>
          </cell>
          <cell r="P25">
            <v>63995950</v>
          </cell>
          <cell r="R25">
            <v>38072600</v>
          </cell>
          <cell r="S25">
            <v>5906400</v>
          </cell>
          <cell r="X25">
            <v>266373458.46000004</v>
          </cell>
          <cell r="Y25">
            <v>65319870.650000006</v>
          </cell>
        </row>
        <row r="26">
          <cell r="C26">
            <v>169012779.57</v>
          </cell>
          <cell r="D26">
            <v>23894312.86</v>
          </cell>
          <cell r="F26">
            <v>37104100</v>
          </cell>
          <cell r="G26">
            <v>4635354.86</v>
          </cell>
          <cell r="O26">
            <v>131908679.57</v>
          </cell>
          <cell r="P26">
            <v>19258958</v>
          </cell>
          <cell r="R26">
            <v>34961200</v>
          </cell>
          <cell r="S26">
            <v>5447000</v>
          </cell>
          <cell r="X26">
            <v>170390579.57</v>
          </cell>
          <cell r="Y26">
            <v>17217494.95</v>
          </cell>
        </row>
        <row r="27">
          <cell r="C27">
            <v>305370239.91999996</v>
          </cell>
          <cell r="D27">
            <v>42082556.760000005</v>
          </cell>
          <cell r="F27">
            <v>155688800</v>
          </cell>
          <cell r="G27">
            <v>20599106.76</v>
          </cell>
          <cell r="O27">
            <v>149681439.92</v>
          </cell>
          <cell r="P27">
            <v>21483450</v>
          </cell>
          <cell r="R27">
            <v>52151200</v>
          </cell>
          <cell r="S27">
            <v>7879600</v>
          </cell>
          <cell r="X27">
            <v>311620239.92</v>
          </cell>
          <cell r="Y27">
            <v>33863441.87</v>
          </cell>
        </row>
        <row r="28">
          <cell r="C28">
            <v>359099289.62</v>
          </cell>
          <cell r="D28">
            <v>55504843.46000001</v>
          </cell>
          <cell r="F28">
            <v>230145000</v>
          </cell>
          <cell r="G28">
            <v>34865111.77</v>
          </cell>
          <cell r="O28">
            <v>128954289.62</v>
          </cell>
          <cell r="P28">
            <v>20639731.69</v>
          </cell>
          <cell r="R28">
            <v>347200</v>
          </cell>
          <cell r="X28">
            <v>379638489.62</v>
          </cell>
          <cell r="Y28">
            <v>41077658.5</v>
          </cell>
        </row>
        <row r="29">
          <cell r="C29">
            <v>877318631.52</v>
          </cell>
          <cell r="D29">
            <v>124734081.96</v>
          </cell>
          <cell r="F29">
            <v>505505500</v>
          </cell>
          <cell r="G29">
            <v>80256161.99</v>
          </cell>
          <cell r="O29">
            <v>371813131.52</v>
          </cell>
          <cell r="P29">
            <v>44477919.97</v>
          </cell>
          <cell r="X29">
            <v>917318606.52</v>
          </cell>
          <cell r="Y29">
            <v>105241489.84</v>
          </cell>
        </row>
        <row r="30">
          <cell r="C30">
            <v>240622179.4</v>
          </cell>
          <cell r="D30">
            <v>36834434.69</v>
          </cell>
          <cell r="F30">
            <v>124282800</v>
          </cell>
          <cell r="G30">
            <v>20486980.09</v>
          </cell>
          <cell r="O30">
            <v>116339379.4</v>
          </cell>
          <cell r="P30">
            <v>16347454.6</v>
          </cell>
          <cell r="R30">
            <v>37689800</v>
          </cell>
          <cell r="S30">
            <v>5657200</v>
          </cell>
          <cell r="X30">
            <v>251917053.39</v>
          </cell>
          <cell r="Y30">
            <v>28681424.67</v>
          </cell>
        </row>
        <row r="31">
          <cell r="C31">
            <v>4978460951.25</v>
          </cell>
          <cell r="D31">
            <v>1045533398.01</v>
          </cell>
          <cell r="F31">
            <v>3075706400</v>
          </cell>
          <cell r="G31">
            <v>487804091.71</v>
          </cell>
          <cell r="O31">
            <v>1902754551.25</v>
          </cell>
          <cell r="P31">
            <v>557729306.3</v>
          </cell>
          <cell r="R31">
            <v>0</v>
          </cell>
          <cell r="X31">
            <v>5273460951.25</v>
          </cell>
          <cell r="Y31">
            <v>912640240.53</v>
          </cell>
        </row>
        <row r="32">
          <cell r="C32">
            <v>1037204648</v>
          </cell>
          <cell r="O32">
            <v>1037204648</v>
          </cell>
          <cell r="X32">
            <v>1037204648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6"/>
  <sheetViews>
    <sheetView tabSelected="1" view="pageBreakPreview" zoomScaleSheetLayoutView="100" zoomScalePageLayoutView="0" workbookViewId="0" topLeftCell="A1">
      <pane xSplit="2" ySplit="6" topLeftCell="N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B42" sqref="AB42"/>
    </sheetView>
  </sheetViews>
  <sheetFormatPr defaultColWidth="9.00390625" defaultRowHeight="12.75"/>
  <cols>
    <col min="1" max="1" width="3.375" style="54" customWidth="1"/>
    <col min="2" max="2" width="21.625" style="1" customWidth="1"/>
    <col min="3" max="3" width="13.875" style="36" customWidth="1"/>
    <col min="4" max="4" width="13.875" style="1" customWidth="1"/>
    <col min="5" max="5" width="4.875" style="2" customWidth="1"/>
    <col min="6" max="7" width="13.875" style="1" customWidth="1"/>
    <col min="8" max="8" width="13.375" style="1" customWidth="1"/>
    <col min="9" max="10" width="10.75390625" style="1" hidden="1" customWidth="1"/>
    <col min="11" max="12" width="9.125" style="1" hidden="1" customWidth="1"/>
    <col min="13" max="13" width="9.125" style="1" customWidth="1"/>
    <col min="14" max="14" width="10.75390625" style="2" customWidth="1"/>
    <col min="15" max="16" width="9.25390625" style="1" hidden="1" customWidth="1"/>
    <col min="17" max="17" width="13.625" style="1" customWidth="1"/>
    <col min="18" max="18" width="14.75390625" style="1" customWidth="1"/>
    <col min="19" max="19" width="5.375" style="2" customWidth="1"/>
    <col min="20" max="20" width="13.375" style="1" customWidth="1"/>
    <col min="21" max="21" width="13.25390625" style="1" customWidth="1"/>
    <col min="22" max="22" width="5.375" style="2" customWidth="1"/>
    <col min="23" max="23" width="9.75390625" style="1" hidden="1" customWidth="1"/>
    <col min="24" max="24" width="10.75390625" style="1" hidden="1" customWidth="1"/>
    <col min="25" max="25" width="5.125" style="1" hidden="1" customWidth="1"/>
    <col min="26" max="26" width="12.625" style="1" customWidth="1"/>
    <col min="27" max="27" width="14.00390625" style="1" customWidth="1"/>
    <col min="28" max="28" width="12.75390625" style="1" customWidth="1"/>
    <col min="29" max="29" width="5.375" style="2" customWidth="1"/>
    <col min="30" max="30" width="14.00390625" style="1" customWidth="1"/>
    <col min="31" max="31" width="12.75390625" style="1" customWidth="1"/>
    <col min="32" max="32" width="12.00390625" style="3" customWidth="1"/>
    <col min="33" max="33" width="12.00390625" style="3" hidden="1" customWidth="1"/>
    <col min="34" max="34" width="12.625" style="3" hidden="1" customWidth="1"/>
    <col min="35" max="36" width="0" style="3" hidden="1" customWidth="1"/>
    <col min="37" max="16384" width="9.125" style="1" customWidth="1"/>
  </cols>
  <sheetData>
    <row r="1" spans="1:26" ht="15.75" customHeight="1">
      <c r="A1" s="86" t="s">
        <v>45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63"/>
    </row>
    <row r="2" spans="1:31" ht="11.25">
      <c r="A2" s="4" t="s">
        <v>0</v>
      </c>
      <c r="B2" s="5"/>
      <c r="C2" s="6"/>
      <c r="D2" s="5"/>
      <c r="E2" s="7"/>
      <c r="F2" s="5"/>
      <c r="G2" s="5"/>
      <c r="H2" s="5"/>
      <c r="I2" s="5"/>
      <c r="J2" s="5"/>
      <c r="K2" s="5"/>
      <c r="L2" s="5"/>
      <c r="M2" s="5"/>
      <c r="N2" s="7"/>
      <c r="O2" s="5"/>
      <c r="P2" s="5"/>
      <c r="Q2" s="5"/>
      <c r="R2" s="5"/>
      <c r="S2" s="7"/>
      <c r="T2" s="5"/>
      <c r="U2" s="5"/>
      <c r="V2" s="7"/>
      <c r="W2" s="5"/>
      <c r="X2" s="5"/>
      <c r="Y2" s="5"/>
      <c r="Z2" s="5"/>
      <c r="AB2" s="87" t="s">
        <v>1</v>
      </c>
      <c r="AC2" s="87"/>
      <c r="AE2" s="8" t="s">
        <v>2</v>
      </c>
    </row>
    <row r="3" spans="1:31" ht="14.25" customHeight="1">
      <c r="A3" s="88" t="s">
        <v>3</v>
      </c>
      <c r="B3" s="84" t="s">
        <v>4</v>
      </c>
      <c r="C3" s="67" t="s">
        <v>5</v>
      </c>
      <c r="D3" s="77"/>
      <c r="E3" s="68"/>
      <c r="F3" s="73" t="s">
        <v>6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84" t="s">
        <v>50</v>
      </c>
      <c r="AA3" s="67" t="s">
        <v>7</v>
      </c>
      <c r="AB3" s="77"/>
      <c r="AC3" s="68"/>
      <c r="AD3" s="67" t="s">
        <v>8</v>
      </c>
      <c r="AE3" s="68"/>
    </row>
    <row r="4" spans="1:31" ht="47.25" customHeight="1">
      <c r="A4" s="89"/>
      <c r="B4" s="85"/>
      <c r="C4" s="69"/>
      <c r="D4" s="78"/>
      <c r="E4" s="70"/>
      <c r="F4" s="73" t="s">
        <v>9</v>
      </c>
      <c r="G4" s="74"/>
      <c r="H4" s="74"/>
      <c r="I4" s="74"/>
      <c r="J4" s="74"/>
      <c r="K4" s="74"/>
      <c r="L4" s="74"/>
      <c r="M4" s="74"/>
      <c r="N4" s="75"/>
      <c r="O4" s="11"/>
      <c r="P4" s="11"/>
      <c r="Q4" s="67" t="s">
        <v>10</v>
      </c>
      <c r="R4" s="77"/>
      <c r="S4" s="68"/>
      <c r="T4" s="67" t="s">
        <v>11</v>
      </c>
      <c r="U4" s="77"/>
      <c r="V4" s="68"/>
      <c r="W4" s="73" t="s">
        <v>12</v>
      </c>
      <c r="X4" s="74"/>
      <c r="Y4" s="74"/>
      <c r="Z4" s="85"/>
      <c r="AA4" s="69"/>
      <c r="AB4" s="78"/>
      <c r="AC4" s="70"/>
      <c r="AD4" s="69"/>
      <c r="AE4" s="70"/>
    </row>
    <row r="5" spans="1:31" ht="16.5" customHeight="1">
      <c r="A5" s="89"/>
      <c r="B5" s="85"/>
      <c r="C5" s="71"/>
      <c r="D5" s="79"/>
      <c r="E5" s="72"/>
      <c r="F5" s="80" t="s">
        <v>13</v>
      </c>
      <c r="G5" s="82" t="s">
        <v>14</v>
      </c>
      <c r="H5" s="82"/>
      <c r="I5" s="10"/>
      <c r="J5" s="10"/>
      <c r="K5" s="10"/>
      <c r="L5" s="10"/>
      <c r="M5" s="74" t="s">
        <v>15</v>
      </c>
      <c r="N5" s="83"/>
      <c r="O5" s="12"/>
      <c r="P5" s="10"/>
      <c r="Q5" s="71"/>
      <c r="R5" s="79"/>
      <c r="S5" s="72"/>
      <c r="T5" s="71"/>
      <c r="U5" s="79"/>
      <c r="V5" s="72"/>
      <c r="W5" s="9"/>
      <c r="X5" s="10"/>
      <c r="Y5" s="10"/>
      <c r="Z5" s="85"/>
      <c r="AA5" s="71"/>
      <c r="AB5" s="79"/>
      <c r="AC5" s="72"/>
      <c r="AD5" s="71"/>
      <c r="AE5" s="72"/>
    </row>
    <row r="6" spans="1:36" s="19" customFormat="1" ht="38.25" customHeight="1">
      <c r="A6" s="90"/>
      <c r="B6" s="85"/>
      <c r="C6" s="13" t="s">
        <v>13</v>
      </c>
      <c r="D6" s="13" t="s">
        <v>14</v>
      </c>
      <c r="E6" s="14" t="s">
        <v>15</v>
      </c>
      <c r="F6" s="81"/>
      <c r="G6" s="13" t="s">
        <v>46</v>
      </c>
      <c r="H6" s="13" t="s">
        <v>47</v>
      </c>
      <c r="I6" s="15"/>
      <c r="J6" s="15"/>
      <c r="K6" s="15"/>
      <c r="L6" s="15"/>
      <c r="M6" s="55" t="s">
        <v>48</v>
      </c>
      <c r="N6" s="15" t="s">
        <v>49</v>
      </c>
      <c r="O6" s="15"/>
      <c r="P6" s="16"/>
      <c r="Q6" s="17" t="s">
        <v>13</v>
      </c>
      <c r="R6" s="13" t="s">
        <v>14</v>
      </c>
      <c r="S6" s="15" t="s">
        <v>15</v>
      </c>
      <c r="T6" s="13" t="s">
        <v>13</v>
      </c>
      <c r="U6" s="15" t="s">
        <v>14</v>
      </c>
      <c r="V6" s="13" t="s">
        <v>15</v>
      </c>
      <c r="W6" s="13" t="s">
        <v>13</v>
      </c>
      <c r="X6" s="15" t="s">
        <v>14</v>
      </c>
      <c r="Y6" s="15"/>
      <c r="Z6" s="85"/>
      <c r="AA6" s="13" t="s">
        <v>16</v>
      </c>
      <c r="AB6" s="15" t="s">
        <v>14</v>
      </c>
      <c r="AC6" s="13" t="s">
        <v>15</v>
      </c>
      <c r="AD6" s="13" t="s">
        <v>16</v>
      </c>
      <c r="AE6" s="15" t="s">
        <v>14</v>
      </c>
      <c r="AF6" s="18"/>
      <c r="AG6" s="18"/>
      <c r="AH6" s="18"/>
      <c r="AI6" s="18"/>
      <c r="AJ6" s="18"/>
    </row>
    <row r="7" spans="1:31" ht="11.25">
      <c r="A7" s="20">
        <v>1</v>
      </c>
      <c r="B7" s="21" t="s">
        <v>17</v>
      </c>
      <c r="C7" s="22">
        <f>'[1]Конс_руб'!C6/1000</f>
        <v>203971.08980000002</v>
      </c>
      <c r="D7" s="23">
        <f>'[1]Конс_руб'!D6/1000</f>
        <v>23154.409600000003</v>
      </c>
      <c r="E7" s="24">
        <f aca="true" t="shared" si="0" ref="E7:E34">+D7/C7*100</f>
        <v>11.351809524920233</v>
      </c>
      <c r="F7" s="22">
        <f>'[1]Конс_руб'!F6/1000</f>
        <v>37223.809</v>
      </c>
      <c r="G7" s="62">
        <v>4198.64983</v>
      </c>
      <c r="H7" s="25">
        <f>'[1]Конс_руб'!G6/1000</f>
        <v>3846.1036</v>
      </c>
      <c r="I7" s="1">
        <v>34629</v>
      </c>
      <c r="J7" s="1">
        <v>21298</v>
      </c>
      <c r="K7" s="26" t="e">
        <f>+#REF!-I7</f>
        <v>#REF!</v>
      </c>
      <c r="L7" s="27" t="e">
        <f>+#REF!-J7</f>
        <v>#REF!</v>
      </c>
      <c r="M7" s="27">
        <f>H7/G7*100</f>
        <v>91.60334287748879</v>
      </c>
      <c r="N7" s="28">
        <f aca="true" t="shared" si="1" ref="N7:N34">+H7/F7*100</f>
        <v>10.332375174179514</v>
      </c>
      <c r="O7" s="29">
        <v>110520.8</v>
      </c>
      <c r="P7" s="29">
        <v>109978.9</v>
      </c>
      <c r="Q7" s="25">
        <f>'[1]Конс_руб'!O6/1000</f>
        <v>166747.2808</v>
      </c>
      <c r="R7" s="25">
        <f>'[1]Конс_руб'!P6/1000</f>
        <v>19308.306</v>
      </c>
      <c r="S7" s="28">
        <f aca="true" t="shared" si="2" ref="S7:S34">+R7/Q7*100</f>
        <v>11.579382828532458</v>
      </c>
      <c r="T7" s="25">
        <f>'[1]Конс_руб'!R6/1000</f>
        <v>36685.7</v>
      </c>
      <c r="U7" s="25">
        <f>'[1]Конс_руб'!S6/1000</f>
        <v>5717.8</v>
      </c>
      <c r="V7" s="28">
        <f aca="true" t="shared" si="3" ref="V7:V31">+U7/T7*100</f>
        <v>15.585909496070677</v>
      </c>
      <c r="W7" s="30">
        <v>18850000</v>
      </c>
      <c r="X7" s="31">
        <v>102220.49</v>
      </c>
      <c r="Y7" s="32">
        <v>49364</v>
      </c>
      <c r="Z7" s="64">
        <v>-1162.9098700000002</v>
      </c>
      <c r="AA7" s="22">
        <f>'[1]Конс_руб'!X6/1000</f>
        <v>206729.95080000002</v>
      </c>
      <c r="AB7" s="25">
        <f>'[1]Конс_руб'!Y6/1000</f>
        <v>18883.43475</v>
      </c>
      <c r="AC7" s="33">
        <f aca="true" t="shared" si="4" ref="AC7:AC34">AB7/AA7*100</f>
        <v>9.134348785420404</v>
      </c>
      <c r="AD7" s="25">
        <f aca="true" t="shared" si="5" ref="AD7:AD33">C7-AA7</f>
        <v>-2758.8610000000044</v>
      </c>
      <c r="AE7" s="25">
        <f>D7-AB7+Z7</f>
        <v>3108.064980000002</v>
      </c>
    </row>
    <row r="8" spans="1:31" ht="11.25">
      <c r="A8" s="20">
        <v>2</v>
      </c>
      <c r="B8" s="28" t="s">
        <v>18</v>
      </c>
      <c r="C8" s="22">
        <f>'[1]Конс_руб'!C7/1000</f>
        <v>194758.67896000002</v>
      </c>
      <c r="D8" s="23">
        <f>'[1]Конс_руб'!D7/1000</f>
        <v>27661.76313</v>
      </c>
      <c r="E8" s="28">
        <f t="shared" si="0"/>
        <v>14.20309650779734</v>
      </c>
      <c r="F8" s="22">
        <f>'[1]Конс_руб'!F7/1000</f>
        <v>35090.963</v>
      </c>
      <c r="G8" s="62">
        <v>4136.11073</v>
      </c>
      <c r="H8" s="25">
        <f>'[1]Конс_руб'!G7/1000</f>
        <v>5355.0780700000005</v>
      </c>
      <c r="I8" s="1">
        <v>23477</v>
      </c>
      <c r="J8" s="1">
        <v>15341</v>
      </c>
      <c r="K8" s="34" t="e">
        <f>+#REF!-I8</f>
        <v>#REF!</v>
      </c>
      <c r="L8" s="35" t="e">
        <f>+#REF!-J8</f>
        <v>#REF!</v>
      </c>
      <c r="M8" s="27">
        <f aca="true" t="shared" si="6" ref="M8:M34">H8/G8*100</f>
        <v>129.471342030536</v>
      </c>
      <c r="N8" s="28">
        <f t="shared" si="1"/>
        <v>15.26056172924066</v>
      </c>
      <c r="O8" s="29">
        <v>133040.7</v>
      </c>
      <c r="P8" s="29">
        <v>131392.5</v>
      </c>
      <c r="Q8" s="25">
        <f>'[1]Конс_руб'!O7/1000</f>
        <v>159667.71596</v>
      </c>
      <c r="R8" s="25">
        <f>'[1]Конс_руб'!P7/1000</f>
        <v>22306.68506</v>
      </c>
      <c r="S8" s="28">
        <f t="shared" si="2"/>
        <v>13.97069215018287</v>
      </c>
      <c r="T8" s="25">
        <f>'[1]Конс_руб'!R7/1000</f>
        <v>36426.5</v>
      </c>
      <c r="U8" s="25">
        <f>'[1]Конс_руб'!S7/1000</f>
        <v>5670.6</v>
      </c>
      <c r="V8" s="28">
        <f t="shared" si="3"/>
        <v>15.567238137070541</v>
      </c>
      <c r="W8" s="30">
        <v>9495900</v>
      </c>
      <c r="X8" s="31">
        <v>361326</v>
      </c>
      <c r="Y8" s="32">
        <v>66320</v>
      </c>
      <c r="Z8" s="65">
        <v>-3330.36045</v>
      </c>
      <c r="AA8" s="22">
        <f>'[1]Конс_руб'!X7/1000</f>
        <v>199772.15596</v>
      </c>
      <c r="AB8" s="25">
        <f>'[1]Конс_руб'!Y7/1000</f>
        <v>22950.874399999997</v>
      </c>
      <c r="AC8" s="33">
        <f t="shared" si="4"/>
        <v>11.488525159930399</v>
      </c>
      <c r="AD8" s="25">
        <f t="shared" si="5"/>
        <v>-5013.476999999984</v>
      </c>
      <c r="AE8" s="25">
        <f aca="true" t="shared" si="7" ref="AE8:AE32">D8-AB8+Z8</f>
        <v>1380.5282800000023</v>
      </c>
    </row>
    <row r="9" spans="1:31" ht="11.25">
      <c r="A9" s="20">
        <v>3</v>
      </c>
      <c r="B9" s="28" t="s">
        <v>19</v>
      </c>
      <c r="C9" s="22">
        <f>'[1]Конс_руб'!C8/1000</f>
        <v>460927.68928</v>
      </c>
      <c r="D9" s="23">
        <f>'[1]Конс_руб'!D8/1000</f>
        <v>54523.99671</v>
      </c>
      <c r="E9" s="28">
        <f t="shared" si="0"/>
        <v>11.829186655106389</v>
      </c>
      <c r="F9" s="22">
        <f>'[1]Конс_руб'!F8/1000</f>
        <v>89292.189</v>
      </c>
      <c r="G9" s="62">
        <v>10599.796199999999</v>
      </c>
      <c r="H9" s="25">
        <f>'[1]Конс_руб'!G8/1000</f>
        <v>10950.946709999998</v>
      </c>
      <c r="I9" s="1">
        <v>33078</v>
      </c>
      <c r="J9" s="1">
        <v>21432</v>
      </c>
      <c r="K9" s="34" t="e">
        <f>+#REF!-I9</f>
        <v>#REF!</v>
      </c>
      <c r="L9" s="35" t="e">
        <f>+#REF!-J9</f>
        <v>#REF!</v>
      </c>
      <c r="M9" s="27">
        <f t="shared" si="6"/>
        <v>103.31280435372898</v>
      </c>
      <c r="N9" s="28">
        <f t="shared" si="1"/>
        <v>12.26417095676756</v>
      </c>
      <c r="O9" s="29">
        <v>257007.1</v>
      </c>
      <c r="P9" s="29">
        <v>255575.6</v>
      </c>
      <c r="Q9" s="25">
        <f>'[1]Конс_руб'!O8/1000</f>
        <v>371635.50028</v>
      </c>
      <c r="R9" s="25">
        <f>'[1]Конс_руб'!P8/1000</f>
        <v>43573.05</v>
      </c>
      <c r="S9" s="28">
        <f t="shared" si="2"/>
        <v>11.724673764258506</v>
      </c>
      <c r="T9" s="25">
        <f>'[1]Конс_руб'!R8/1000</f>
        <v>71535.5</v>
      </c>
      <c r="U9" s="25">
        <f>'[1]Конс_руб'!S8/1000</f>
        <v>11122.8</v>
      </c>
      <c r="V9" s="28">
        <f t="shared" si="3"/>
        <v>15.548643680410423</v>
      </c>
      <c r="W9" s="30">
        <v>5547558</v>
      </c>
      <c r="X9" s="31">
        <v>170140.19</v>
      </c>
      <c r="Y9" s="32">
        <v>132654</v>
      </c>
      <c r="Z9" s="65">
        <v>-3282.9507799999997</v>
      </c>
      <c r="AA9" s="22">
        <f>'[1]Конс_руб'!X8/1000</f>
        <v>461441.51927999995</v>
      </c>
      <c r="AB9" s="25">
        <f>'[1]Конс_руб'!Y8/1000</f>
        <v>39678.38488</v>
      </c>
      <c r="AC9" s="33">
        <f t="shared" si="4"/>
        <v>8.598789493826061</v>
      </c>
      <c r="AD9" s="25">
        <f t="shared" si="5"/>
        <v>-513.8299999999581</v>
      </c>
      <c r="AE9" s="25">
        <f t="shared" si="7"/>
        <v>11562.661050000002</v>
      </c>
    </row>
    <row r="10" spans="1:31" ht="11.25">
      <c r="A10" s="20">
        <v>4</v>
      </c>
      <c r="B10" s="28" t="s">
        <v>20</v>
      </c>
      <c r="C10" s="22">
        <f>'[1]Конс_руб'!C9/1000</f>
        <v>351800.52746</v>
      </c>
      <c r="D10" s="23">
        <f>'[1]Конс_руб'!D9/1000</f>
        <v>49671.95161</v>
      </c>
      <c r="E10" s="28">
        <f t="shared" si="0"/>
        <v>14.119351090412374</v>
      </c>
      <c r="F10" s="22">
        <f>'[1]Конс_руб'!F9/1000</f>
        <v>112277.927</v>
      </c>
      <c r="G10" s="62">
        <v>12832.821800000002</v>
      </c>
      <c r="H10" s="25">
        <f>'[1]Конс_руб'!G9/1000</f>
        <v>14786.60961</v>
      </c>
      <c r="I10" s="1">
        <v>45183</v>
      </c>
      <c r="J10" s="1">
        <v>29242</v>
      </c>
      <c r="K10" s="34" t="e">
        <f>+#REF!-I10</f>
        <v>#REF!</v>
      </c>
      <c r="L10" s="35" t="e">
        <f>+#REF!-J10</f>
        <v>#REF!</v>
      </c>
      <c r="M10" s="27">
        <f t="shared" si="6"/>
        <v>115.22492745905657</v>
      </c>
      <c r="N10" s="28">
        <f t="shared" si="1"/>
        <v>13.169649640930759</v>
      </c>
      <c r="O10" s="29">
        <v>235079.1</v>
      </c>
      <c r="P10" s="29">
        <v>228185.9</v>
      </c>
      <c r="Q10" s="25">
        <f>'[1]Конс_руб'!O9/1000</f>
        <v>239522.60046000005</v>
      </c>
      <c r="R10" s="25">
        <f>'[1]Конс_руб'!P9/1000</f>
        <v>34885.342</v>
      </c>
      <c r="S10" s="28">
        <f t="shared" si="2"/>
        <v>14.564530417172804</v>
      </c>
      <c r="T10" s="25">
        <f>'[1]Конс_руб'!R9/1000</f>
        <v>48290.6</v>
      </c>
      <c r="U10" s="25">
        <f>'[1]Конс_руб'!S9/1000</f>
        <v>7401.2</v>
      </c>
      <c r="V10" s="28">
        <f t="shared" si="3"/>
        <v>15.326378218535282</v>
      </c>
      <c r="W10" s="30">
        <v>8081200</v>
      </c>
      <c r="X10" s="31">
        <v>35641.32</v>
      </c>
      <c r="Y10" s="32">
        <v>114702</v>
      </c>
      <c r="Z10" s="65">
        <v>-2248.7224100000003</v>
      </c>
      <c r="AA10" s="22">
        <f>'[1]Конс_руб'!X9/1000</f>
        <v>354633.62624</v>
      </c>
      <c r="AB10" s="25">
        <f>'[1]Конс_руб'!Y9/1000</f>
        <v>35740.77244000001</v>
      </c>
      <c r="AC10" s="33">
        <f t="shared" si="4"/>
        <v>10.078224340692461</v>
      </c>
      <c r="AD10" s="25">
        <f t="shared" si="5"/>
        <v>-2833.0987800000003</v>
      </c>
      <c r="AE10" s="25">
        <f t="shared" si="7"/>
        <v>11682.456759999988</v>
      </c>
    </row>
    <row r="11" spans="1:31" ht="11.25">
      <c r="A11" s="20">
        <v>5</v>
      </c>
      <c r="B11" s="28" t="s">
        <v>21</v>
      </c>
      <c r="C11" s="22">
        <f>'[1]Конс_руб'!C10/1000</f>
        <v>256230.48291999998</v>
      </c>
      <c r="D11" s="23">
        <f>'[1]Конс_руб'!D10/1000</f>
        <v>35194.58925</v>
      </c>
      <c r="E11" s="28">
        <f t="shared" si="0"/>
        <v>13.735520008752594</v>
      </c>
      <c r="F11" s="22">
        <f>'[1]Конс_руб'!F10/1000</f>
        <v>60320.186</v>
      </c>
      <c r="G11" s="62">
        <v>7611.406089999999</v>
      </c>
      <c r="H11" s="25">
        <f>'[1]Конс_руб'!G10/1000</f>
        <v>7722.93925</v>
      </c>
      <c r="I11" s="1">
        <v>24663</v>
      </c>
      <c r="J11" s="1">
        <v>17887</v>
      </c>
      <c r="K11" s="34" t="e">
        <f>+#REF!-I11</f>
        <v>#REF!</v>
      </c>
      <c r="L11" s="35" t="e">
        <f>+#REF!-J11</f>
        <v>#REF!</v>
      </c>
      <c r="M11" s="27">
        <f t="shared" si="6"/>
        <v>101.46534239115866</v>
      </c>
      <c r="N11" s="28">
        <f t="shared" si="1"/>
        <v>12.803241770507803</v>
      </c>
      <c r="O11" s="29">
        <v>155198.1</v>
      </c>
      <c r="P11" s="29">
        <v>152740.1</v>
      </c>
      <c r="Q11" s="25">
        <f>'[1]Конс_руб'!O10/1000</f>
        <v>195910.29692</v>
      </c>
      <c r="R11" s="25">
        <f>'[1]Конс_руб'!P10/1000</f>
        <v>27471.65</v>
      </c>
      <c r="S11" s="28">
        <f t="shared" si="2"/>
        <v>14.022565649634053</v>
      </c>
      <c r="T11" s="25">
        <f>'[1]Конс_руб'!R10/1000</f>
        <v>49014.7</v>
      </c>
      <c r="U11" s="25">
        <f>'[1]Конс_руб'!S10/1000</f>
        <v>7619</v>
      </c>
      <c r="V11" s="28">
        <f t="shared" si="3"/>
        <v>15.544316296947652</v>
      </c>
      <c r="W11" s="30">
        <v>6289200</v>
      </c>
      <c r="X11" s="31">
        <v>203044.93</v>
      </c>
      <c r="Y11" s="32">
        <v>73944</v>
      </c>
      <c r="Z11" s="65">
        <v>-512.11945</v>
      </c>
      <c r="AA11" s="22">
        <f>'[1]Конс_руб'!X10/1000</f>
        <v>256571.90691999995</v>
      </c>
      <c r="AB11" s="25">
        <f>'[1]Конс_руб'!Y10/1000</f>
        <v>21585.37051</v>
      </c>
      <c r="AC11" s="33">
        <f t="shared" si="4"/>
        <v>8.412990638421842</v>
      </c>
      <c r="AD11" s="25">
        <f t="shared" si="5"/>
        <v>-341.42399999996996</v>
      </c>
      <c r="AE11" s="25">
        <f t="shared" si="7"/>
        <v>13097.099289999996</v>
      </c>
    </row>
    <row r="12" spans="1:31" ht="11.25">
      <c r="A12" s="20">
        <v>6</v>
      </c>
      <c r="B12" s="28" t="s">
        <v>22</v>
      </c>
      <c r="C12" s="22">
        <f>'[1]Конс_руб'!C11/1000</f>
        <v>400499.72062</v>
      </c>
      <c r="D12" s="23">
        <f>'[1]Конс_руб'!D11/1000</f>
        <v>55227.6343</v>
      </c>
      <c r="E12" s="28">
        <f t="shared" si="0"/>
        <v>13.789681105021492</v>
      </c>
      <c r="F12" s="22">
        <f>'[1]Конс_руб'!F11/1000</f>
        <v>76698.64</v>
      </c>
      <c r="G12" s="62">
        <v>8755.307949999999</v>
      </c>
      <c r="H12" s="25">
        <f>'[1]Конс_руб'!G11/1000</f>
        <v>8311.384300000002</v>
      </c>
      <c r="I12" s="1">
        <v>34692</v>
      </c>
      <c r="J12" s="1">
        <v>22961</v>
      </c>
      <c r="K12" s="34" t="e">
        <f>+#REF!-I12</f>
        <v>#REF!</v>
      </c>
      <c r="L12" s="35" t="e">
        <f>+#REF!-J12</f>
        <v>#REF!</v>
      </c>
      <c r="M12" s="27">
        <f t="shared" si="6"/>
        <v>94.9296626396791</v>
      </c>
      <c r="N12" s="28">
        <f t="shared" si="1"/>
        <v>10.836416786529725</v>
      </c>
      <c r="O12" s="29">
        <v>229475.6</v>
      </c>
      <c r="P12" s="29">
        <v>226467.7</v>
      </c>
      <c r="Q12" s="25">
        <f>'[1]Конс_руб'!O11/1000</f>
        <v>323801.08062</v>
      </c>
      <c r="R12" s="25">
        <f>'[1]Конс_руб'!P11/1000</f>
        <v>46916.25</v>
      </c>
      <c r="S12" s="28">
        <f t="shared" si="2"/>
        <v>14.489219711733769</v>
      </c>
      <c r="T12" s="25">
        <f>'[1]Конс_руб'!R11/1000</f>
        <v>105399.7</v>
      </c>
      <c r="U12" s="25">
        <f>'[1]Конс_руб'!S11/1000</f>
        <v>16523.6</v>
      </c>
      <c r="V12" s="28">
        <f t="shared" si="3"/>
        <v>15.677084469879896</v>
      </c>
      <c r="W12" s="30">
        <v>7538200</v>
      </c>
      <c r="X12" s="31">
        <v>64629.85</v>
      </c>
      <c r="Y12" s="32">
        <v>105309</v>
      </c>
      <c r="Z12" s="65">
        <v>-1093.05027</v>
      </c>
      <c r="AA12" s="22">
        <f>'[1]Конс_руб'!X11/1000</f>
        <v>405297.85248</v>
      </c>
      <c r="AB12" s="25">
        <f>'[1]Конс_руб'!Y11/1000</f>
        <v>40596.30957</v>
      </c>
      <c r="AC12" s="33">
        <f t="shared" si="4"/>
        <v>10.016413687265535</v>
      </c>
      <c r="AD12" s="25">
        <f t="shared" si="5"/>
        <v>-4798.131860000023</v>
      </c>
      <c r="AE12" s="25">
        <f t="shared" si="7"/>
        <v>13538.27446</v>
      </c>
    </row>
    <row r="13" spans="1:31" ht="11.25">
      <c r="A13" s="20">
        <v>7</v>
      </c>
      <c r="B13" s="28" t="s">
        <v>23</v>
      </c>
      <c r="C13" s="22">
        <f>'[1]Конс_руб'!C12/1000</f>
        <v>207145.40336000003</v>
      </c>
      <c r="D13" s="23">
        <f>'[1]Конс_руб'!D12/1000</f>
        <v>27235.100140000002</v>
      </c>
      <c r="E13" s="28">
        <f t="shared" si="0"/>
        <v>13.147817763866984</v>
      </c>
      <c r="F13" s="22">
        <f>'[1]Конс_руб'!F12/1000</f>
        <v>78456.2</v>
      </c>
      <c r="G13" s="62">
        <v>8962.833129999999</v>
      </c>
      <c r="H13" s="25">
        <f>'[1]Конс_руб'!G12/1000</f>
        <v>8241.72014</v>
      </c>
      <c r="I13" s="1">
        <v>27654</v>
      </c>
      <c r="J13" s="1">
        <v>17376</v>
      </c>
      <c r="K13" s="34" t="e">
        <f>+#REF!-I13</f>
        <v>#REF!</v>
      </c>
      <c r="L13" s="35" t="e">
        <f>+#REF!-J13</f>
        <v>#REF!</v>
      </c>
      <c r="M13" s="27">
        <f t="shared" si="6"/>
        <v>91.9544079473451</v>
      </c>
      <c r="N13" s="28">
        <f t="shared" si="1"/>
        <v>10.5048678625781</v>
      </c>
      <c r="O13" s="29">
        <v>146239.1</v>
      </c>
      <c r="P13" s="29">
        <v>145890.6</v>
      </c>
      <c r="Q13" s="25">
        <f>'[1]Конс_руб'!O12/1000</f>
        <v>128689.20336000001</v>
      </c>
      <c r="R13" s="25">
        <f>'[1]Конс_руб'!P12/1000</f>
        <v>18993.38</v>
      </c>
      <c r="S13" s="28">
        <f t="shared" si="2"/>
        <v>14.759109159194347</v>
      </c>
      <c r="T13" s="25">
        <f>'[1]Конс_руб'!R12/1000</f>
        <v>21224.4</v>
      </c>
      <c r="U13" s="25">
        <f>'[1]Конс_руб'!S12/1000</f>
        <v>3202.4</v>
      </c>
      <c r="V13" s="28">
        <f t="shared" si="3"/>
        <v>15.088294604323323</v>
      </c>
      <c r="W13" s="30">
        <v>2662720</v>
      </c>
      <c r="X13" s="31">
        <v>200766.13</v>
      </c>
      <c r="Y13" s="32">
        <v>75592</v>
      </c>
      <c r="Z13" s="65">
        <v>-1230.89546</v>
      </c>
      <c r="AA13" s="22">
        <f>'[1]Конс_руб'!X12/1000</f>
        <v>209715.40336000003</v>
      </c>
      <c r="AB13" s="25">
        <f>'[1]Конс_руб'!Y12/1000</f>
        <v>21594.71502</v>
      </c>
      <c r="AC13" s="33">
        <f t="shared" si="4"/>
        <v>10.29715255723503</v>
      </c>
      <c r="AD13" s="25">
        <f t="shared" si="5"/>
        <v>-2570</v>
      </c>
      <c r="AE13" s="25">
        <f t="shared" si="7"/>
        <v>4409.489660000003</v>
      </c>
    </row>
    <row r="14" spans="1:31" ht="11.25">
      <c r="A14" s="20">
        <v>8</v>
      </c>
      <c r="B14" s="28" t="s">
        <v>24</v>
      </c>
      <c r="C14" s="22">
        <f>'[1]Конс_руб'!C13/1000</f>
        <v>273340.10494</v>
      </c>
      <c r="D14" s="23">
        <f>'[1]Конс_руб'!D13/1000</f>
        <v>37647.44283</v>
      </c>
      <c r="E14" s="28">
        <f t="shared" si="0"/>
        <v>13.773113476437668</v>
      </c>
      <c r="F14" s="22">
        <f>'[1]Конс_руб'!F13/1000</f>
        <v>64154.4</v>
      </c>
      <c r="G14" s="62">
        <v>7987.64284</v>
      </c>
      <c r="H14" s="25">
        <f>'[1]Конс_руб'!G13/1000</f>
        <v>8825.35683</v>
      </c>
      <c r="I14" s="1">
        <v>29385</v>
      </c>
      <c r="J14" s="1">
        <v>16603</v>
      </c>
      <c r="K14" s="34" t="e">
        <f>+#REF!-I14</f>
        <v>#REF!</v>
      </c>
      <c r="L14" s="35" t="e">
        <f>+#REF!-J14</f>
        <v>#REF!</v>
      </c>
      <c r="M14" s="27">
        <f t="shared" si="6"/>
        <v>110.48762453179492</v>
      </c>
      <c r="N14" s="28">
        <f t="shared" si="1"/>
        <v>13.756432653099399</v>
      </c>
      <c r="O14" s="29">
        <v>146695.5</v>
      </c>
      <c r="P14" s="29">
        <v>144663.8</v>
      </c>
      <c r="Q14" s="25">
        <f>'[1]Конс_руб'!O13/1000</f>
        <v>209185.70494</v>
      </c>
      <c r="R14" s="25">
        <f>'[1]Конс_руб'!P13/1000</f>
        <v>28822.086</v>
      </c>
      <c r="S14" s="28">
        <f t="shared" si="2"/>
        <v>13.77822925723674</v>
      </c>
      <c r="T14" s="25">
        <f>'[1]Конс_руб'!R13/1000</f>
        <v>43120.5</v>
      </c>
      <c r="U14" s="25">
        <f>'[1]Конс_руб'!S13/1000</f>
        <v>6672.6</v>
      </c>
      <c r="V14" s="28">
        <f t="shared" si="3"/>
        <v>15.47431036282047</v>
      </c>
      <c r="W14" s="30">
        <v>5294692</v>
      </c>
      <c r="X14" s="31">
        <v>143768.51</v>
      </c>
      <c r="Y14" s="32">
        <v>72465</v>
      </c>
      <c r="Z14" s="65">
        <v>-1501.39214</v>
      </c>
      <c r="AA14" s="22">
        <f>'[1]Конс_руб'!X13/1000</f>
        <v>276560.10494</v>
      </c>
      <c r="AB14" s="25">
        <f>'[1]Конс_руб'!Y13/1000</f>
        <v>26224.45969</v>
      </c>
      <c r="AC14" s="33">
        <f t="shared" si="4"/>
        <v>9.482372627711227</v>
      </c>
      <c r="AD14" s="25">
        <f t="shared" si="5"/>
        <v>-3220</v>
      </c>
      <c r="AE14" s="25">
        <f t="shared" si="7"/>
        <v>9921.591</v>
      </c>
    </row>
    <row r="15" spans="1:31" ht="11.25">
      <c r="A15" s="20">
        <v>9</v>
      </c>
      <c r="B15" s="28" t="s">
        <v>25</v>
      </c>
      <c r="C15" s="22">
        <f>'[1]Конс_руб'!C14/1000</f>
        <v>177511.96588</v>
      </c>
      <c r="D15" s="23">
        <f>'[1]Конс_руб'!D14/1000</f>
        <v>29668.34587</v>
      </c>
      <c r="E15" s="28">
        <f t="shared" si="0"/>
        <v>16.713434343945085</v>
      </c>
      <c r="F15" s="22">
        <f>'[1]Конс_руб'!F14/1000</f>
        <v>65735.3</v>
      </c>
      <c r="G15" s="62">
        <v>8148.7241300000005</v>
      </c>
      <c r="H15" s="25">
        <f>'[1]Конс_руб'!G14/1000</f>
        <v>8350.47787</v>
      </c>
      <c r="I15" s="1">
        <v>26856</v>
      </c>
      <c r="J15" s="1">
        <v>16744</v>
      </c>
      <c r="K15" s="34" t="e">
        <f>+#REF!-I15</f>
        <v>#REF!</v>
      </c>
      <c r="L15" s="35" t="e">
        <f>+#REF!-J15</f>
        <v>#REF!</v>
      </c>
      <c r="M15" s="27">
        <f t="shared" si="6"/>
        <v>102.47589360961715</v>
      </c>
      <c r="N15" s="28">
        <f t="shared" si="1"/>
        <v>12.703186674435196</v>
      </c>
      <c r="O15" s="29">
        <v>92577.1</v>
      </c>
      <c r="P15" s="29">
        <v>91734.2</v>
      </c>
      <c r="Q15" s="25">
        <f>'[1]Конс_руб'!O14/1000</f>
        <v>111776.66588</v>
      </c>
      <c r="R15" s="25">
        <f>'[1]Конс_руб'!P14/1000</f>
        <v>21317.868</v>
      </c>
      <c r="S15" s="28">
        <f t="shared" si="2"/>
        <v>19.07184100739434</v>
      </c>
      <c r="T15" s="25">
        <f>'[1]Конс_руб'!R14/1000</f>
        <v>1495.5</v>
      </c>
      <c r="U15" s="25">
        <f>'[1]Конс_руб'!S14/1000</f>
        <v>105.6</v>
      </c>
      <c r="V15" s="28">
        <f t="shared" si="3"/>
        <v>7.061183550651956</v>
      </c>
      <c r="W15" s="30">
        <v>2748800</v>
      </c>
      <c r="X15" s="31">
        <v>153279.88</v>
      </c>
      <c r="Y15" s="32">
        <v>47064</v>
      </c>
      <c r="Z15" s="65">
        <v>-1171.62804</v>
      </c>
      <c r="AA15" s="22">
        <f>'[1]Конс_руб'!X14/1000</f>
        <v>178042.46588</v>
      </c>
      <c r="AB15" s="25">
        <f>'[1]Конс_руб'!Y14/1000</f>
        <v>15025.157379999999</v>
      </c>
      <c r="AC15" s="33">
        <f t="shared" si="4"/>
        <v>8.43908631894983</v>
      </c>
      <c r="AD15" s="25">
        <f t="shared" si="5"/>
        <v>-530.5</v>
      </c>
      <c r="AE15" s="25">
        <f t="shared" si="7"/>
        <v>13471.560450000003</v>
      </c>
    </row>
    <row r="16" spans="1:31" ht="11.25">
      <c r="A16" s="20">
        <v>10</v>
      </c>
      <c r="B16" s="28" t="s">
        <v>26</v>
      </c>
      <c r="C16" s="22">
        <f>'[1]Конс_руб'!C15/1000</f>
        <v>264855.99464</v>
      </c>
      <c r="D16" s="23">
        <f>'[1]Конс_руб'!D15/1000</f>
        <v>26804.01818</v>
      </c>
      <c r="E16" s="28">
        <f t="shared" si="0"/>
        <v>10.120223337377281</v>
      </c>
      <c r="F16" s="22">
        <f>'[1]Конс_руб'!F15/1000</f>
        <v>38763</v>
      </c>
      <c r="G16" s="62">
        <v>4166.270960000001</v>
      </c>
      <c r="H16" s="25">
        <f>'[1]Конс_руб'!G15/1000</f>
        <v>5235.318179999999</v>
      </c>
      <c r="I16" s="1">
        <v>16775</v>
      </c>
      <c r="J16" s="1">
        <v>10227</v>
      </c>
      <c r="K16" s="34" t="e">
        <f>+#REF!-I16</f>
        <v>#REF!</v>
      </c>
      <c r="L16" s="35" t="e">
        <f>+#REF!-J16</f>
        <v>#REF!</v>
      </c>
      <c r="M16" s="27">
        <f t="shared" si="6"/>
        <v>125.65957015911415</v>
      </c>
      <c r="N16" s="28">
        <f t="shared" si="1"/>
        <v>13.505967494775945</v>
      </c>
      <c r="O16" s="29">
        <v>109617.6</v>
      </c>
      <c r="P16" s="29">
        <v>109322.3</v>
      </c>
      <c r="Q16" s="25">
        <f>'[1]Конс_руб'!O15/1000</f>
        <v>226092.99464</v>
      </c>
      <c r="R16" s="25">
        <f>'[1]Конс_руб'!P15/1000</f>
        <v>21568.7</v>
      </c>
      <c r="S16" s="28">
        <f t="shared" si="2"/>
        <v>9.539747144462876</v>
      </c>
      <c r="T16" s="25">
        <f>'[1]Конс_руб'!R15/1000</f>
        <v>42457.8</v>
      </c>
      <c r="U16" s="25">
        <f>'[1]Конс_руб'!S15/1000</f>
        <v>6628.8</v>
      </c>
      <c r="V16" s="28">
        <f t="shared" si="3"/>
        <v>15.612678942385145</v>
      </c>
      <c r="W16" s="30">
        <v>2170000</v>
      </c>
      <c r="X16" s="31">
        <v>110413.9</v>
      </c>
      <c r="Y16" s="32">
        <v>49443</v>
      </c>
      <c r="Z16" s="65">
        <v>-2864.68973</v>
      </c>
      <c r="AA16" s="22">
        <f>'[1]Конс_руб'!X15/1000</f>
        <v>267339.34634999995</v>
      </c>
      <c r="AB16" s="25">
        <f>'[1]Конс_руб'!Y15/1000</f>
        <v>19353.962030000002</v>
      </c>
      <c r="AC16" s="33">
        <f t="shared" si="4"/>
        <v>7.239473835124086</v>
      </c>
      <c r="AD16" s="25">
        <f t="shared" si="5"/>
        <v>-2483.351709999959</v>
      </c>
      <c r="AE16" s="25">
        <f t="shared" si="7"/>
        <v>4585.366419999997</v>
      </c>
    </row>
    <row r="17" spans="1:31" ht="11.25">
      <c r="A17" s="20">
        <v>11</v>
      </c>
      <c r="B17" s="28" t="s">
        <v>27</v>
      </c>
      <c r="C17" s="22">
        <f>'[1]Конс_руб'!C16/1000</f>
        <v>228858.66691</v>
      </c>
      <c r="D17" s="23">
        <f>'[1]Конс_руб'!D16/1000</f>
        <v>31815.94032</v>
      </c>
      <c r="E17" s="28">
        <f t="shared" si="0"/>
        <v>13.902003690562353</v>
      </c>
      <c r="F17" s="22">
        <f>'[1]Конс_руб'!F16/1000</f>
        <v>67996.5</v>
      </c>
      <c r="G17" s="62">
        <v>8930.57232</v>
      </c>
      <c r="H17" s="25">
        <f>'[1]Конс_руб'!G16/1000</f>
        <v>7814.9263200000005</v>
      </c>
      <c r="I17" s="1">
        <v>24141</v>
      </c>
      <c r="J17" s="1">
        <v>15827</v>
      </c>
      <c r="K17" s="34" t="e">
        <f>+#REF!-I17</f>
        <v>#REF!</v>
      </c>
      <c r="L17" s="35" t="e">
        <f>+#REF!-J17</f>
        <v>#REF!</v>
      </c>
      <c r="M17" s="27">
        <f t="shared" si="6"/>
        <v>87.50756435282976</v>
      </c>
      <c r="N17" s="28">
        <f t="shared" si="1"/>
        <v>11.49313026405771</v>
      </c>
      <c r="O17" s="29">
        <v>144559.2</v>
      </c>
      <c r="P17" s="29">
        <v>140678.7</v>
      </c>
      <c r="Q17" s="25">
        <f>'[1]Конс_руб'!O16/1000</f>
        <v>160862.16691</v>
      </c>
      <c r="R17" s="25">
        <f>'[1]Конс_руб'!P16/1000</f>
        <v>24001.014</v>
      </c>
      <c r="S17" s="28">
        <f t="shared" si="2"/>
        <v>14.920235417087358</v>
      </c>
      <c r="T17" s="25">
        <f>'[1]Конс_руб'!R16/1000</f>
        <v>36219.4</v>
      </c>
      <c r="U17" s="25">
        <f>'[1]Конс_руб'!S16/1000</f>
        <v>5579.2</v>
      </c>
      <c r="V17" s="28">
        <f t="shared" si="3"/>
        <v>15.403899567635024</v>
      </c>
      <c r="W17" s="30">
        <v>2980070</v>
      </c>
      <c r="X17" s="31">
        <v>175667.41</v>
      </c>
      <c r="Y17" s="32">
        <v>65444</v>
      </c>
      <c r="Z17" s="65">
        <v>-1231.51822</v>
      </c>
      <c r="AA17" s="22">
        <f>'[1]Конс_руб'!X16/1000</f>
        <v>229987.66691</v>
      </c>
      <c r="AB17" s="25">
        <f>'[1]Конс_руб'!Y16/1000</f>
        <v>25026.86522</v>
      </c>
      <c r="AC17" s="33">
        <f t="shared" si="4"/>
        <v>10.88182925469375</v>
      </c>
      <c r="AD17" s="25">
        <f t="shared" si="5"/>
        <v>-1129</v>
      </c>
      <c r="AE17" s="25">
        <f t="shared" si="7"/>
        <v>5557.556880000002</v>
      </c>
    </row>
    <row r="18" spans="1:31" s="3" customFormat="1" ht="11.25">
      <c r="A18" s="20">
        <v>12</v>
      </c>
      <c r="B18" s="28" t="s">
        <v>28</v>
      </c>
      <c r="C18" s="22">
        <f>'[1]Конс_руб'!C17/1000</f>
        <v>346692.3396</v>
      </c>
      <c r="D18" s="23">
        <f>'[1]Конс_руб'!D17/1000</f>
        <v>49628.22871</v>
      </c>
      <c r="E18" s="28">
        <f t="shared" si="0"/>
        <v>14.314775102114774</v>
      </c>
      <c r="F18" s="22">
        <f>'[1]Конс_руб'!F17/1000</f>
        <v>93797.4</v>
      </c>
      <c r="G18" s="62">
        <v>10929.582059999999</v>
      </c>
      <c r="H18" s="25">
        <f>'[1]Конс_руб'!G17/1000</f>
        <v>12620.140710000001</v>
      </c>
      <c r="I18" s="1">
        <v>34044</v>
      </c>
      <c r="J18" s="1">
        <v>24421</v>
      </c>
      <c r="K18" s="34" t="e">
        <f>+#REF!-I18</f>
        <v>#REF!</v>
      </c>
      <c r="L18" s="35" t="e">
        <f>+#REF!-J18</f>
        <v>#REF!</v>
      </c>
      <c r="M18" s="27">
        <f t="shared" si="6"/>
        <v>115.46773372229022</v>
      </c>
      <c r="N18" s="28">
        <f t="shared" si="1"/>
        <v>13.454680737419164</v>
      </c>
      <c r="O18" s="29">
        <v>201731.5</v>
      </c>
      <c r="P18" s="29">
        <v>197911.7</v>
      </c>
      <c r="Q18" s="25">
        <f>'[1]Конс_руб'!O17/1000</f>
        <v>252894.9396</v>
      </c>
      <c r="R18" s="25">
        <f>'[1]Конс_руб'!P17/1000</f>
        <v>37008.088</v>
      </c>
      <c r="S18" s="28">
        <f t="shared" si="2"/>
        <v>14.633779568122288</v>
      </c>
      <c r="T18" s="25">
        <f>'[1]Конс_руб'!R17/1000</f>
        <v>52811.4</v>
      </c>
      <c r="U18" s="25">
        <f>'[1]Конс_руб'!S17/1000</f>
        <v>8148.4</v>
      </c>
      <c r="V18" s="28">
        <f t="shared" si="3"/>
        <v>15.42924444343456</v>
      </c>
      <c r="W18" s="30">
        <v>9997600</v>
      </c>
      <c r="X18" s="31">
        <v>445565.33</v>
      </c>
      <c r="Y18" s="32">
        <v>95988</v>
      </c>
      <c r="Z18" s="65">
        <v>-2254.14009</v>
      </c>
      <c r="AA18" s="22">
        <f>'[1]Конс_руб'!X17/1000</f>
        <v>354295.43960000004</v>
      </c>
      <c r="AB18" s="25">
        <f>'[1]Конс_руб'!Y17/1000</f>
        <v>30150.712310000003</v>
      </c>
      <c r="AC18" s="33">
        <f t="shared" si="4"/>
        <v>8.51004809546524</v>
      </c>
      <c r="AD18" s="25">
        <f t="shared" si="5"/>
        <v>-7603.100000000035</v>
      </c>
      <c r="AE18" s="25">
        <f t="shared" si="7"/>
        <v>17223.37631</v>
      </c>
    </row>
    <row r="19" spans="1:31" s="3" customFormat="1" ht="11.25">
      <c r="A19" s="20">
        <v>13</v>
      </c>
      <c r="B19" s="28" t="s">
        <v>29</v>
      </c>
      <c r="C19" s="22">
        <f>'[1]Конс_руб'!C18/1000</f>
        <v>138014.129</v>
      </c>
      <c r="D19" s="23">
        <f>'[1]Конс_руб'!D18/1000</f>
        <v>19881.9604</v>
      </c>
      <c r="E19" s="28">
        <f t="shared" si="0"/>
        <v>14.405742762757285</v>
      </c>
      <c r="F19" s="22">
        <f>'[1]Конс_руб'!F18/1000</f>
        <v>45296.977</v>
      </c>
      <c r="G19" s="62">
        <v>4801.09463</v>
      </c>
      <c r="H19" s="25">
        <f>'[1]Конс_руб'!G18/1000</f>
        <v>7413.5214000000005</v>
      </c>
      <c r="I19" s="1">
        <v>18578</v>
      </c>
      <c r="J19" s="1">
        <v>12632</v>
      </c>
      <c r="K19" s="34" t="e">
        <f>+#REF!-I19</f>
        <v>#REF!</v>
      </c>
      <c r="L19" s="35" t="e">
        <f>+#REF!-J19</f>
        <v>#REF!</v>
      </c>
      <c r="M19" s="27">
        <f t="shared" si="6"/>
        <v>154.41314890308672</v>
      </c>
      <c r="N19" s="28">
        <f t="shared" si="1"/>
        <v>16.366481586618907</v>
      </c>
      <c r="O19" s="29">
        <v>92695.1</v>
      </c>
      <c r="P19" s="29">
        <v>91849.6</v>
      </c>
      <c r="Q19" s="25">
        <f>'[1]Конс_руб'!O18/1000</f>
        <v>92717.152</v>
      </c>
      <c r="R19" s="25">
        <f>'[1]Конс_руб'!P18/1000</f>
        <v>12468.439</v>
      </c>
      <c r="S19" s="28">
        <f t="shared" si="2"/>
        <v>13.447823548333323</v>
      </c>
      <c r="T19" s="25">
        <f>'[1]Конс_руб'!R18/1000</f>
        <v>12995.6</v>
      </c>
      <c r="U19" s="25">
        <f>'[1]Конс_руб'!S18/1000</f>
        <v>1952.2</v>
      </c>
      <c r="V19" s="28">
        <f t="shared" si="3"/>
        <v>15.022007448674938</v>
      </c>
      <c r="W19" s="30">
        <v>1857014</v>
      </c>
      <c r="X19" s="31">
        <v>128430</v>
      </c>
      <c r="Y19" s="32">
        <v>48354</v>
      </c>
      <c r="Z19" s="65">
        <v>-877.4671999999999</v>
      </c>
      <c r="AA19" s="22">
        <f>'[1]Конс_руб'!X18/1000</f>
        <v>140014.129</v>
      </c>
      <c r="AB19" s="25">
        <f>'[1]Конс_руб'!Y18/1000</f>
        <v>17999.8823</v>
      </c>
      <c r="AC19" s="33">
        <f t="shared" si="4"/>
        <v>12.85576136391207</v>
      </c>
      <c r="AD19" s="25">
        <f t="shared" si="5"/>
        <v>-2000</v>
      </c>
      <c r="AE19" s="25">
        <f t="shared" si="7"/>
        <v>1004.6108999999989</v>
      </c>
    </row>
    <row r="20" spans="1:31" s="3" customFormat="1" ht="11.25">
      <c r="A20" s="20">
        <v>14</v>
      </c>
      <c r="B20" s="28" t="s">
        <v>30</v>
      </c>
      <c r="C20" s="22">
        <f>'[1]Конс_руб'!C19/1000</f>
        <v>260946.04150999998</v>
      </c>
      <c r="D20" s="23">
        <f>'[1]Конс_руб'!D19/1000</f>
        <v>36990.821520000005</v>
      </c>
      <c r="E20" s="28">
        <f t="shared" si="0"/>
        <v>14.17565919220217</v>
      </c>
      <c r="F20" s="22">
        <f>'[1]Конс_руб'!F19/1000</f>
        <v>50990.325</v>
      </c>
      <c r="G20" s="62">
        <v>5995.05349</v>
      </c>
      <c r="H20" s="25">
        <f>'[1]Конс_руб'!G19/1000</f>
        <v>6980.28952</v>
      </c>
      <c r="I20" s="1">
        <v>21807</v>
      </c>
      <c r="J20" s="1">
        <v>17904</v>
      </c>
      <c r="K20" s="34" t="e">
        <f>+#REF!-I20</f>
        <v>#REF!</v>
      </c>
      <c r="L20" s="35" t="e">
        <f>+#REF!-J20</f>
        <v>#REF!</v>
      </c>
      <c r="M20" s="27">
        <f t="shared" si="6"/>
        <v>116.43414911382217</v>
      </c>
      <c r="N20" s="28">
        <f t="shared" si="1"/>
        <v>13.689439163213807</v>
      </c>
      <c r="O20" s="29">
        <v>157810</v>
      </c>
      <c r="P20" s="29">
        <v>155486.3</v>
      </c>
      <c r="Q20" s="25">
        <f>'[1]Конс_руб'!O19/1000</f>
        <v>209955.71651</v>
      </c>
      <c r="R20" s="25">
        <f>'[1]Конс_руб'!P19/1000</f>
        <v>30010.532</v>
      </c>
      <c r="S20" s="28">
        <f t="shared" si="2"/>
        <v>14.293743699315101</v>
      </c>
      <c r="T20" s="25">
        <f>'[1]Конс_руб'!R19/1000</f>
        <v>57678</v>
      </c>
      <c r="U20" s="25">
        <f>'[1]Конс_руб'!S19/1000</f>
        <v>9003.6</v>
      </c>
      <c r="V20" s="28">
        <f t="shared" si="3"/>
        <v>15.610111307604285</v>
      </c>
      <c r="W20" s="30">
        <v>8499000</v>
      </c>
      <c r="X20" s="31">
        <v>196765.74</v>
      </c>
      <c r="Y20" s="32">
        <v>71981</v>
      </c>
      <c r="Z20" s="65">
        <v>-3662.67418</v>
      </c>
      <c r="AA20" s="22">
        <f>'[1]Конс_руб'!X19/1000</f>
        <v>265101.04204</v>
      </c>
      <c r="AB20" s="25">
        <f>'[1]Конс_руб'!Y19/1000</f>
        <v>26849.410020000003</v>
      </c>
      <c r="AC20" s="33">
        <f t="shared" si="4"/>
        <v>10.127991128736797</v>
      </c>
      <c r="AD20" s="25">
        <f t="shared" si="5"/>
        <v>-4155.00052999999</v>
      </c>
      <c r="AE20" s="25">
        <f t="shared" si="7"/>
        <v>6478.737320000002</v>
      </c>
    </row>
    <row r="21" spans="1:31" s="3" customFormat="1" ht="11.25">
      <c r="A21" s="20">
        <v>15</v>
      </c>
      <c r="B21" s="28" t="s">
        <v>31</v>
      </c>
      <c r="C21" s="22">
        <f>'[1]Конс_руб'!C20/1000</f>
        <v>347745.58389999997</v>
      </c>
      <c r="D21" s="23">
        <f>'[1]Конс_руб'!D20/1000</f>
        <v>44817.223939999996</v>
      </c>
      <c r="E21" s="28">
        <f t="shared" si="0"/>
        <v>12.887934747400829</v>
      </c>
      <c r="F21" s="22">
        <f>'[1]Конс_руб'!F20/1000</f>
        <v>140804.174</v>
      </c>
      <c r="G21" s="62">
        <v>16986.53127</v>
      </c>
      <c r="H21" s="25">
        <f>'[1]Конс_руб'!G20/1000</f>
        <v>17561.132940000003</v>
      </c>
      <c r="I21" s="1">
        <v>50974</v>
      </c>
      <c r="J21" s="1">
        <v>32698</v>
      </c>
      <c r="K21" s="34" t="e">
        <f>+#REF!-I21</f>
        <v>#REF!</v>
      </c>
      <c r="L21" s="35" t="e">
        <f>+#REF!-J21</f>
        <v>#REF!</v>
      </c>
      <c r="M21" s="27">
        <f t="shared" si="6"/>
        <v>103.38268985507837</v>
      </c>
      <c r="N21" s="28">
        <f t="shared" si="1"/>
        <v>12.472025822189051</v>
      </c>
      <c r="O21" s="29">
        <v>187447.9</v>
      </c>
      <c r="P21" s="29">
        <v>184579.2</v>
      </c>
      <c r="Q21" s="25">
        <f>'[1]Конс_руб'!O20/1000</f>
        <v>206941.40989999997</v>
      </c>
      <c r="R21" s="25">
        <f>'[1]Конс_руб'!P20/1000</f>
        <v>27256.091</v>
      </c>
      <c r="S21" s="28">
        <f t="shared" si="2"/>
        <v>13.17092166965081</v>
      </c>
      <c r="T21" s="25">
        <f>'[1]Конс_руб'!R20/1000</f>
        <v>20014.4</v>
      </c>
      <c r="U21" s="25">
        <f>'[1]Конс_руб'!S20/1000</f>
        <v>2886.8</v>
      </c>
      <c r="V21" s="28">
        <f t="shared" si="3"/>
        <v>14.423614997202014</v>
      </c>
      <c r="W21" s="30">
        <v>10805716</v>
      </c>
      <c r="X21" s="31">
        <v>224195.03</v>
      </c>
      <c r="Y21" s="32">
        <v>90328</v>
      </c>
      <c r="Z21" s="65">
        <v>-1954.8131</v>
      </c>
      <c r="AA21" s="22">
        <f>'[1]Конс_руб'!X20/1000</f>
        <v>352264.807</v>
      </c>
      <c r="AB21" s="25">
        <f>'[1]Конс_руб'!Y20/1000</f>
        <v>41422.2823</v>
      </c>
      <c r="AC21" s="33">
        <f t="shared" si="4"/>
        <v>11.7588477409269</v>
      </c>
      <c r="AD21" s="25">
        <f t="shared" si="5"/>
        <v>-4519.223100000003</v>
      </c>
      <c r="AE21" s="25">
        <f t="shared" si="7"/>
        <v>1440.1285399999972</v>
      </c>
    </row>
    <row r="22" spans="1:31" s="3" customFormat="1" ht="11.25">
      <c r="A22" s="20">
        <v>16</v>
      </c>
      <c r="B22" s="28" t="s">
        <v>32</v>
      </c>
      <c r="C22" s="22">
        <f>'[1]Конс_руб'!C21/1000</f>
        <v>569514.9167000001</v>
      </c>
      <c r="D22" s="23">
        <f>'[1]Конс_руб'!D21/1000</f>
        <v>70969.467</v>
      </c>
      <c r="E22" s="28">
        <f t="shared" si="0"/>
        <v>12.461388616689062</v>
      </c>
      <c r="F22" s="22">
        <f>'[1]Конс_руб'!F21/1000</f>
        <v>243825.71</v>
      </c>
      <c r="G22" s="62">
        <v>35878.368930000004</v>
      </c>
      <c r="H22" s="25">
        <f>'[1]Конс_руб'!G21/1000</f>
        <v>36021.38</v>
      </c>
      <c r="I22" s="1">
        <v>83928</v>
      </c>
      <c r="J22" s="1">
        <v>55316</v>
      </c>
      <c r="K22" s="34" t="e">
        <f>+#REF!-I22</f>
        <v>#REF!</v>
      </c>
      <c r="L22" s="35" t="e">
        <f>+#REF!-J22</f>
        <v>#REF!</v>
      </c>
      <c r="M22" s="27">
        <f t="shared" si="6"/>
        <v>100.39859969743613</v>
      </c>
      <c r="N22" s="28">
        <f t="shared" si="1"/>
        <v>14.773413353333412</v>
      </c>
      <c r="O22" s="29">
        <v>280544.1</v>
      </c>
      <c r="P22" s="29">
        <v>277916.2</v>
      </c>
      <c r="Q22" s="25">
        <f>'[1]Конс_руб'!O21/1000</f>
        <v>325689.2067</v>
      </c>
      <c r="R22" s="25">
        <f>'[1]Конс_руб'!P21/1000</f>
        <v>34948.087</v>
      </c>
      <c r="S22" s="28">
        <f t="shared" si="2"/>
        <v>10.73050204951726</v>
      </c>
      <c r="T22" s="25">
        <f>'[1]Конс_руб'!R21/1000</f>
        <v>0</v>
      </c>
      <c r="U22" s="25">
        <f>'[1]Конс_руб'!S21/1000</f>
        <v>0</v>
      </c>
      <c r="V22" s="28"/>
      <c r="W22" s="30">
        <v>9507200</v>
      </c>
      <c r="X22" s="31">
        <v>451832.93</v>
      </c>
      <c r="Y22" s="32">
        <v>147365</v>
      </c>
      <c r="Z22" s="65">
        <v>-2171.63095</v>
      </c>
      <c r="AA22" s="22">
        <f>'[1]Конс_руб'!X21/1000</f>
        <v>578206.4167000001</v>
      </c>
      <c r="AB22" s="25">
        <f>'[1]Конс_руб'!Y21/1000</f>
        <v>41072.04153</v>
      </c>
      <c r="AC22" s="33">
        <f t="shared" si="4"/>
        <v>7.1033527722522765</v>
      </c>
      <c r="AD22" s="25">
        <f t="shared" si="5"/>
        <v>-8691.5</v>
      </c>
      <c r="AE22" s="25">
        <f t="shared" si="7"/>
        <v>27725.794520000003</v>
      </c>
    </row>
    <row r="23" spans="1:31" s="3" customFormat="1" ht="11.25">
      <c r="A23" s="20">
        <v>17</v>
      </c>
      <c r="B23" s="28" t="s">
        <v>33</v>
      </c>
      <c r="C23" s="22">
        <f>'[1]Конс_руб'!C22/1000</f>
        <v>157779.41674000002</v>
      </c>
      <c r="D23" s="23">
        <f>'[1]Конс_руб'!D22/1000</f>
        <v>20793.7792</v>
      </c>
      <c r="E23" s="28">
        <f t="shared" si="0"/>
        <v>13.17901893012157</v>
      </c>
      <c r="F23" s="22">
        <f>'[1]Конс_руб'!F22/1000</f>
        <v>33284.25</v>
      </c>
      <c r="G23" s="62">
        <v>3080.82609</v>
      </c>
      <c r="H23" s="25">
        <f>'[1]Конс_руб'!G22/1000</f>
        <v>3759.1292000000003</v>
      </c>
      <c r="I23" s="1">
        <v>12987</v>
      </c>
      <c r="J23" s="1">
        <v>9223</v>
      </c>
      <c r="K23" s="34" t="e">
        <f>+#REF!-I23</f>
        <v>#REF!</v>
      </c>
      <c r="L23" s="35" t="e">
        <f>+#REF!-J23</f>
        <v>#REF!</v>
      </c>
      <c r="M23" s="27">
        <f t="shared" si="6"/>
        <v>122.01692306494327</v>
      </c>
      <c r="N23" s="28">
        <f t="shared" si="1"/>
        <v>11.294018041566208</v>
      </c>
      <c r="O23" s="29">
        <v>107863.6</v>
      </c>
      <c r="P23" s="29">
        <v>106947.2</v>
      </c>
      <c r="Q23" s="25">
        <f>'[1]Конс_руб'!O22/1000</f>
        <v>124495.16674000002</v>
      </c>
      <c r="R23" s="25">
        <f>'[1]Конс_руб'!P22/1000</f>
        <v>17034.65</v>
      </c>
      <c r="S23" s="28">
        <f t="shared" si="2"/>
        <v>13.682980991202454</v>
      </c>
      <c r="T23" s="25">
        <f>'[1]Конс_руб'!R22/1000</f>
        <v>23335.9</v>
      </c>
      <c r="U23" s="25">
        <f>'[1]Конс_руб'!S22/1000</f>
        <v>3614.2</v>
      </c>
      <c r="V23" s="28">
        <f t="shared" si="3"/>
        <v>15.487724921687185</v>
      </c>
      <c r="W23" s="30">
        <v>1670000</v>
      </c>
      <c r="X23" s="31">
        <v>50926.72</v>
      </c>
      <c r="Y23" s="32">
        <v>44855</v>
      </c>
      <c r="Z23" s="65">
        <v>-1073.57747</v>
      </c>
      <c r="AA23" s="22">
        <f>'[1]Конс_руб'!X22/1000</f>
        <v>158034.81674</v>
      </c>
      <c r="AB23" s="25">
        <f>'[1]Конс_руб'!Y22/1000</f>
        <v>15754.121170000002</v>
      </c>
      <c r="AC23" s="33">
        <f t="shared" si="4"/>
        <v>9.968766057367468</v>
      </c>
      <c r="AD23" s="25">
        <f t="shared" si="5"/>
        <v>-255.39999999999418</v>
      </c>
      <c r="AE23" s="25">
        <f t="shared" si="7"/>
        <v>3966.0805599999985</v>
      </c>
    </row>
    <row r="24" spans="1:31" s="3" customFormat="1" ht="11.25">
      <c r="A24" s="20">
        <v>18</v>
      </c>
      <c r="B24" s="28" t="s">
        <v>34</v>
      </c>
      <c r="C24" s="22">
        <f>'[1]Конс_руб'!C23/1000</f>
        <v>118029.888</v>
      </c>
      <c r="D24" s="23">
        <f>'[1]Конс_руб'!D23/1000</f>
        <v>17053.27897</v>
      </c>
      <c r="E24" s="28">
        <f t="shared" si="0"/>
        <v>14.448271754693181</v>
      </c>
      <c r="F24" s="22">
        <f>'[1]Конс_руб'!F23/1000</f>
        <v>19587.95</v>
      </c>
      <c r="G24" s="62">
        <v>2368.7132199999996</v>
      </c>
      <c r="H24" s="25">
        <f>'[1]Конс_руб'!G23/1000</f>
        <v>3504.44597</v>
      </c>
      <c r="I24" s="1">
        <v>21800</v>
      </c>
      <c r="J24" s="1">
        <v>15443</v>
      </c>
      <c r="K24" s="34" t="e">
        <f>+#REF!-I24</f>
        <v>#REF!</v>
      </c>
      <c r="L24" s="35" t="e">
        <f>+#REF!-J24</f>
        <v>#REF!</v>
      </c>
      <c r="M24" s="27">
        <f t="shared" si="6"/>
        <v>147.947245804623</v>
      </c>
      <c r="N24" s="28">
        <f t="shared" si="1"/>
        <v>17.890825584096344</v>
      </c>
      <c r="O24" s="29">
        <v>70278.6</v>
      </c>
      <c r="P24" s="29">
        <v>69525.5</v>
      </c>
      <c r="Q24" s="25">
        <f>'[1]Конс_руб'!O23/1000</f>
        <v>98441.938</v>
      </c>
      <c r="R24" s="25">
        <f>'[1]Конс_руб'!P23/1000</f>
        <v>13548.833</v>
      </c>
      <c r="S24" s="28">
        <f t="shared" si="2"/>
        <v>13.763273331737944</v>
      </c>
      <c r="T24" s="25">
        <f>'[1]Конс_руб'!R23/1000</f>
        <v>24914.3</v>
      </c>
      <c r="U24" s="25">
        <f>'[1]Конс_руб'!S23/1000</f>
        <v>3884.2</v>
      </c>
      <c r="V24" s="28">
        <f t="shared" si="3"/>
        <v>15.590243354218261</v>
      </c>
      <c r="W24" s="30">
        <v>10600000</v>
      </c>
      <c r="X24" s="31">
        <v>724608.25</v>
      </c>
      <c r="Y24" s="32">
        <v>29112</v>
      </c>
      <c r="Z24" s="65">
        <v>-268.52924</v>
      </c>
      <c r="AA24" s="22">
        <f>'[1]Конс_руб'!X23/1000</f>
        <v>118344.813</v>
      </c>
      <c r="AB24" s="25">
        <f>'[1]Конс_руб'!Y23/1000</f>
        <v>13976.9805</v>
      </c>
      <c r="AC24" s="33">
        <f t="shared" si="4"/>
        <v>11.810387076280225</v>
      </c>
      <c r="AD24" s="25">
        <f t="shared" si="5"/>
        <v>-314.92499999998836</v>
      </c>
      <c r="AE24" s="25">
        <f t="shared" si="7"/>
        <v>2807.76923</v>
      </c>
    </row>
    <row r="25" spans="1:31" s="3" customFormat="1" ht="11.25">
      <c r="A25" s="20">
        <v>19</v>
      </c>
      <c r="B25" s="28" t="s">
        <v>35</v>
      </c>
      <c r="C25" s="22">
        <f>'[1]Конс_руб'!C24/1000</f>
        <v>315586.96303999994</v>
      </c>
      <c r="D25" s="23">
        <f>'[1]Конс_руб'!D24/1000</f>
        <v>42476.89294</v>
      </c>
      <c r="E25" s="28">
        <f t="shared" si="0"/>
        <v>13.459647550338177</v>
      </c>
      <c r="F25" s="22">
        <f>'[1]Конс_руб'!F24/1000</f>
        <v>114324.173</v>
      </c>
      <c r="G25" s="62">
        <v>13350.63838</v>
      </c>
      <c r="H25" s="25">
        <f>'[1]Конс_руб'!G24/1000</f>
        <v>16459.695939999998</v>
      </c>
      <c r="I25" s="1">
        <v>44908</v>
      </c>
      <c r="J25" s="1">
        <v>29299</v>
      </c>
      <c r="K25" s="34" t="e">
        <f>+#REF!-I25</f>
        <v>#REF!</v>
      </c>
      <c r="L25" s="35" t="e">
        <f>+#REF!-J25</f>
        <v>#REF!</v>
      </c>
      <c r="M25" s="27">
        <f t="shared" si="6"/>
        <v>123.28770708565922</v>
      </c>
      <c r="N25" s="28">
        <f t="shared" si="1"/>
        <v>14.397389028127936</v>
      </c>
      <c r="O25" s="29">
        <v>208811.5</v>
      </c>
      <c r="P25" s="29">
        <v>208239.8</v>
      </c>
      <c r="Q25" s="25">
        <f>'[1]Конс_руб'!O24/1000</f>
        <v>201262.79004</v>
      </c>
      <c r="R25" s="25">
        <f>'[1]Конс_руб'!P24/1000</f>
        <v>26017.197</v>
      </c>
      <c r="S25" s="28">
        <f t="shared" si="2"/>
        <v>12.926978203387327</v>
      </c>
      <c r="T25" s="25">
        <f>'[1]Конс_руб'!R24/1000</f>
        <v>7515.2</v>
      </c>
      <c r="U25" s="25">
        <f>'[1]Конс_руб'!S24/1000</f>
        <v>949.2</v>
      </c>
      <c r="V25" s="28">
        <f t="shared" si="3"/>
        <v>12.630402384500746</v>
      </c>
      <c r="W25" s="30">
        <v>6842570</v>
      </c>
      <c r="X25" s="31">
        <v>398745.71</v>
      </c>
      <c r="Y25" s="32">
        <v>103711</v>
      </c>
      <c r="Z25" s="65">
        <v>-998.4265600000001</v>
      </c>
      <c r="AA25" s="22">
        <f>'[1]Конс_руб'!X24/1000</f>
        <v>321913.64434</v>
      </c>
      <c r="AB25" s="25">
        <f>'[1]Конс_руб'!Y24/1000</f>
        <v>34154.048969999996</v>
      </c>
      <c r="AC25" s="33">
        <f t="shared" si="4"/>
        <v>10.609692869658872</v>
      </c>
      <c r="AD25" s="25">
        <f t="shared" si="5"/>
        <v>-6326.681300000055</v>
      </c>
      <c r="AE25" s="25">
        <f t="shared" si="7"/>
        <v>7324.417410000002</v>
      </c>
    </row>
    <row r="26" spans="1:31" s="3" customFormat="1" ht="11.25">
      <c r="A26" s="20">
        <v>20</v>
      </c>
      <c r="B26" s="28" t="s">
        <v>36</v>
      </c>
      <c r="C26" s="22">
        <f>'[1]Конс_руб'!C25/1000</f>
        <v>265573.05846000003</v>
      </c>
      <c r="D26" s="23">
        <f>'[1]Конс_руб'!D25/1000</f>
        <v>69059.42576</v>
      </c>
      <c r="E26" s="28">
        <f t="shared" si="0"/>
        <v>26.003927567224057</v>
      </c>
      <c r="F26" s="22">
        <f>'[1]Конс_руб'!F25/1000</f>
        <v>50143.06</v>
      </c>
      <c r="G26" s="62">
        <v>5550.031210000001</v>
      </c>
      <c r="H26" s="25">
        <f>'[1]Конс_руб'!G25/1000</f>
        <v>5063.475759999999</v>
      </c>
      <c r="I26" s="1">
        <v>19275</v>
      </c>
      <c r="J26" s="1">
        <v>11905</v>
      </c>
      <c r="K26" s="34" t="e">
        <f>+#REF!-I26</f>
        <v>#REF!</v>
      </c>
      <c r="L26" s="35" t="e">
        <f>+#REF!-J26</f>
        <v>#REF!</v>
      </c>
      <c r="M26" s="27">
        <f t="shared" si="6"/>
        <v>91.23328443408877</v>
      </c>
      <c r="N26" s="28">
        <f t="shared" si="1"/>
        <v>10.098058953721612</v>
      </c>
      <c r="O26" s="29">
        <v>139245</v>
      </c>
      <c r="P26" s="29">
        <v>138217.7</v>
      </c>
      <c r="Q26" s="25">
        <f>'[1]Конс_руб'!O25/1000</f>
        <v>215429.99846</v>
      </c>
      <c r="R26" s="25">
        <f>'[1]Конс_руб'!P25/1000</f>
        <v>63995.95</v>
      </c>
      <c r="S26" s="28">
        <f t="shared" si="2"/>
        <v>29.7061460601934</v>
      </c>
      <c r="T26" s="25">
        <f>'[1]Конс_руб'!R25/1000</f>
        <v>38072.6</v>
      </c>
      <c r="U26" s="25">
        <f>'[1]Конс_руб'!S25/1000</f>
        <v>5906.4</v>
      </c>
      <c r="V26" s="28">
        <f t="shared" si="3"/>
        <v>15.513518908611443</v>
      </c>
      <c r="W26" s="30">
        <v>3581265</v>
      </c>
      <c r="X26" s="31">
        <v>132161.2</v>
      </c>
      <c r="Y26" s="32">
        <v>70595</v>
      </c>
      <c r="Z26" s="65">
        <v>-1421.06514</v>
      </c>
      <c r="AA26" s="22">
        <f>'[1]Конс_руб'!X25/1000</f>
        <v>266373.45846000005</v>
      </c>
      <c r="AB26" s="25">
        <f>'[1]Конс_руб'!Y25/1000</f>
        <v>65319.870650000004</v>
      </c>
      <c r="AC26" s="33">
        <f t="shared" si="4"/>
        <v>24.521914092957108</v>
      </c>
      <c r="AD26" s="25">
        <f t="shared" si="5"/>
        <v>-800.4000000000233</v>
      </c>
      <c r="AE26" s="25">
        <f t="shared" si="7"/>
        <v>2318.489969999994</v>
      </c>
    </row>
    <row r="27" spans="1:31" s="3" customFormat="1" ht="11.25">
      <c r="A27" s="20">
        <v>21</v>
      </c>
      <c r="B27" s="28" t="s">
        <v>37</v>
      </c>
      <c r="C27" s="22">
        <f>'[1]Конс_руб'!C26/1000</f>
        <v>169012.77956999998</v>
      </c>
      <c r="D27" s="23">
        <f>'[1]Конс_руб'!D26/1000</f>
        <v>23894.31286</v>
      </c>
      <c r="E27" s="28">
        <f t="shared" si="0"/>
        <v>14.137577596671438</v>
      </c>
      <c r="F27" s="22">
        <f>'[1]Конс_руб'!F26/1000</f>
        <v>37104.1</v>
      </c>
      <c r="G27" s="62">
        <v>4183.11989</v>
      </c>
      <c r="H27" s="25">
        <f>'[1]Конс_руб'!G26/1000</f>
        <v>4635.35486</v>
      </c>
      <c r="I27" s="1">
        <v>16600</v>
      </c>
      <c r="J27" s="1">
        <v>8592</v>
      </c>
      <c r="K27" s="34" t="e">
        <f>+#REF!-I27</f>
        <v>#REF!</v>
      </c>
      <c r="L27" s="35" t="e">
        <f>+#REF!-J27</f>
        <v>#REF!</v>
      </c>
      <c r="M27" s="27">
        <f t="shared" si="6"/>
        <v>110.81094928885724</v>
      </c>
      <c r="N27" s="28">
        <f t="shared" si="1"/>
        <v>12.492837341425881</v>
      </c>
      <c r="O27" s="29">
        <v>116735.8</v>
      </c>
      <c r="P27" s="29">
        <v>115819.3</v>
      </c>
      <c r="Q27" s="25">
        <f>'[1]Конс_руб'!O26/1000</f>
        <v>131908.67956999998</v>
      </c>
      <c r="R27" s="25">
        <f>'[1]Конс_руб'!P26/1000</f>
        <v>19258.958</v>
      </c>
      <c r="S27" s="28">
        <f t="shared" si="2"/>
        <v>14.600220442491693</v>
      </c>
      <c r="T27" s="25">
        <f>'[1]Конс_руб'!R26/1000</f>
        <v>34961.2</v>
      </c>
      <c r="U27" s="25">
        <f>'[1]Конс_руб'!S26/1000</f>
        <v>5447</v>
      </c>
      <c r="V27" s="28">
        <f t="shared" si="3"/>
        <v>15.580128828529915</v>
      </c>
      <c r="W27" s="30">
        <v>3145000</v>
      </c>
      <c r="X27" s="31">
        <v>62229.66</v>
      </c>
      <c r="Y27" s="32">
        <v>60328</v>
      </c>
      <c r="Z27" s="65">
        <v>-1055.40418</v>
      </c>
      <c r="AA27" s="22">
        <f>'[1]Конс_руб'!X26/1000</f>
        <v>170390.57957</v>
      </c>
      <c r="AB27" s="25">
        <f>'[1]Конс_руб'!Y26/1000</f>
        <v>17217.49495</v>
      </c>
      <c r="AC27" s="33">
        <f t="shared" si="4"/>
        <v>10.104722334679714</v>
      </c>
      <c r="AD27" s="25">
        <f t="shared" si="5"/>
        <v>-1377.8000000000175</v>
      </c>
      <c r="AE27" s="25">
        <f t="shared" si="7"/>
        <v>5621.413729999998</v>
      </c>
    </row>
    <row r="28" spans="1:31" s="3" customFormat="1" ht="11.25">
      <c r="A28" s="20">
        <v>22</v>
      </c>
      <c r="B28" s="28" t="s">
        <v>38</v>
      </c>
      <c r="C28" s="22">
        <f>'[1]Конс_руб'!C27/1000</f>
        <v>305370.23991999996</v>
      </c>
      <c r="D28" s="23">
        <f>'[1]Конс_руб'!D27/1000</f>
        <v>42082.55676000001</v>
      </c>
      <c r="E28" s="28">
        <f t="shared" si="0"/>
        <v>13.78083102368609</v>
      </c>
      <c r="F28" s="22">
        <f>'[1]Конс_руб'!F27/1000</f>
        <v>155688.8</v>
      </c>
      <c r="G28" s="62">
        <v>19757.568570000003</v>
      </c>
      <c r="H28" s="25">
        <f>'[1]Конс_руб'!G27/1000</f>
        <v>20599.106760000002</v>
      </c>
      <c r="I28" s="36">
        <v>96707</v>
      </c>
      <c r="J28" s="36">
        <v>63011</v>
      </c>
      <c r="K28" s="36" t="e">
        <f>+#REF!-I28</f>
        <v>#REF!</v>
      </c>
      <c r="L28" s="36" t="e">
        <f>+#REF!-J28</f>
        <v>#REF!</v>
      </c>
      <c r="M28" s="27">
        <f t="shared" si="6"/>
        <v>104.25932060930714</v>
      </c>
      <c r="N28" s="28">
        <f t="shared" si="1"/>
        <v>13.230949663688078</v>
      </c>
      <c r="O28" s="36">
        <v>110049.4</v>
      </c>
      <c r="P28" s="36">
        <v>109299.8</v>
      </c>
      <c r="Q28" s="25">
        <f>'[1]Конс_руб'!O27/1000</f>
        <v>149681.43991999998</v>
      </c>
      <c r="R28" s="25">
        <f>'[1]Конс_руб'!P27/1000</f>
        <v>21483.45</v>
      </c>
      <c r="S28" s="28">
        <f t="shared" si="2"/>
        <v>14.352781488127206</v>
      </c>
      <c r="T28" s="25">
        <f>'[1]Конс_руб'!R27/1000</f>
        <v>52151.2</v>
      </c>
      <c r="U28" s="25">
        <f>'[1]Конс_руб'!S27/1000</f>
        <v>7879.6</v>
      </c>
      <c r="V28" s="28">
        <f t="shared" si="3"/>
        <v>15.109144180766695</v>
      </c>
      <c r="W28" s="30">
        <v>16649000</v>
      </c>
      <c r="X28" s="31">
        <v>525947.55</v>
      </c>
      <c r="Y28" s="31">
        <v>81834</v>
      </c>
      <c r="Z28" s="30">
        <v>-1373.86472</v>
      </c>
      <c r="AA28" s="22">
        <f>'[1]Конс_руб'!X27/1000</f>
        <v>311620.23992</v>
      </c>
      <c r="AB28" s="25">
        <f>'[1]Конс_руб'!Y27/1000</f>
        <v>33863.441869999995</v>
      </c>
      <c r="AC28" s="33">
        <f t="shared" si="4"/>
        <v>10.86689422955759</v>
      </c>
      <c r="AD28" s="25">
        <f t="shared" si="5"/>
        <v>-6250.000000000058</v>
      </c>
      <c r="AE28" s="25">
        <f t="shared" si="7"/>
        <v>6845.250170000012</v>
      </c>
    </row>
    <row r="29" spans="1:31" s="3" customFormat="1" ht="11.25">
      <c r="A29" s="20">
        <v>23</v>
      </c>
      <c r="B29" s="28" t="s">
        <v>39</v>
      </c>
      <c r="C29" s="22">
        <f>'[1]Конс_руб'!C28/1000</f>
        <v>359099.28962</v>
      </c>
      <c r="D29" s="23">
        <f>'[1]Конс_руб'!D28/1000</f>
        <v>55504.84346000001</v>
      </c>
      <c r="E29" s="28">
        <f t="shared" si="0"/>
        <v>15.456684283261996</v>
      </c>
      <c r="F29" s="22">
        <f>'[1]Конс_руб'!F28/1000</f>
        <v>230145</v>
      </c>
      <c r="G29" s="62">
        <v>32146.73419</v>
      </c>
      <c r="H29" s="25">
        <f>'[1]Конс_руб'!G28/1000</f>
        <v>34865.11177</v>
      </c>
      <c r="I29" s="36">
        <v>123489</v>
      </c>
      <c r="J29" s="36">
        <v>82639</v>
      </c>
      <c r="K29" s="36" t="e">
        <f>+#REF!-I29</f>
        <v>#REF!</v>
      </c>
      <c r="L29" s="36" t="e">
        <f>+#REF!-J29</f>
        <v>#REF!</v>
      </c>
      <c r="M29" s="27">
        <f t="shared" si="6"/>
        <v>108.45615471834031</v>
      </c>
      <c r="N29" s="28">
        <f t="shared" si="1"/>
        <v>15.149193669208543</v>
      </c>
      <c r="O29" s="36">
        <v>150309.4</v>
      </c>
      <c r="P29" s="36">
        <v>147159.9</v>
      </c>
      <c r="Q29" s="25">
        <f>'[1]Конс_руб'!O28/1000</f>
        <v>128954.28962000001</v>
      </c>
      <c r="R29" s="25">
        <f>'[1]Конс_руб'!P28/1000</f>
        <v>20639.73169</v>
      </c>
      <c r="S29" s="28">
        <f t="shared" si="2"/>
        <v>16.005463448188316</v>
      </c>
      <c r="T29" s="25">
        <f>'[1]Конс_руб'!R28/1000</f>
        <v>347.2</v>
      </c>
      <c r="U29" s="25">
        <f>'[1]Конс_руб'!S28/1000</f>
        <v>0</v>
      </c>
      <c r="V29" s="28">
        <f t="shared" si="3"/>
        <v>0</v>
      </c>
      <c r="W29" s="30">
        <v>15035300</v>
      </c>
      <c r="X29" s="31">
        <v>887366.63</v>
      </c>
      <c r="Y29" s="31">
        <v>115380</v>
      </c>
      <c r="Z29" s="30">
        <v>-1251.8046499999998</v>
      </c>
      <c r="AA29" s="22">
        <f>'[1]Конс_руб'!X28/1000</f>
        <v>379638.48962</v>
      </c>
      <c r="AB29" s="25">
        <f>'[1]Конс_руб'!Y28/1000</f>
        <v>41077.6585</v>
      </c>
      <c r="AC29" s="33">
        <f t="shared" si="4"/>
        <v>10.820203857916717</v>
      </c>
      <c r="AD29" s="25">
        <f t="shared" si="5"/>
        <v>-20539.20000000001</v>
      </c>
      <c r="AE29" s="25">
        <f t="shared" si="7"/>
        <v>13175.380310000013</v>
      </c>
    </row>
    <row r="30" spans="1:31" s="3" customFormat="1" ht="11.25">
      <c r="A30" s="20">
        <v>24</v>
      </c>
      <c r="B30" s="28" t="s">
        <v>40</v>
      </c>
      <c r="C30" s="22">
        <f>'[1]Конс_руб'!C29/1000</f>
        <v>877318.6315199999</v>
      </c>
      <c r="D30" s="23">
        <f>'[1]Конс_руб'!D29/1000</f>
        <v>124734.08196</v>
      </c>
      <c r="E30" s="28">
        <f t="shared" si="0"/>
        <v>14.217648808380115</v>
      </c>
      <c r="F30" s="22">
        <f>'[1]Конс_руб'!F29/1000</f>
        <v>505505.5</v>
      </c>
      <c r="G30" s="62">
        <v>75311.33691</v>
      </c>
      <c r="H30" s="25">
        <f>'[1]Конс_руб'!G29/1000</f>
        <v>80256.16199</v>
      </c>
      <c r="I30" s="36">
        <v>426431</v>
      </c>
      <c r="J30" s="36">
        <v>267291</v>
      </c>
      <c r="K30" s="36" t="e">
        <f>+#REF!-I30</f>
        <v>#REF!</v>
      </c>
      <c r="L30" s="36" t="e">
        <f>+#REF!-J30</f>
        <v>#REF!</v>
      </c>
      <c r="M30" s="27">
        <f t="shared" si="6"/>
        <v>106.56584424455147</v>
      </c>
      <c r="N30" s="28">
        <f t="shared" si="1"/>
        <v>15.876417168557017</v>
      </c>
      <c r="O30" s="36">
        <v>302406</v>
      </c>
      <c r="P30" s="36">
        <v>294355.5</v>
      </c>
      <c r="Q30" s="25">
        <f>'[1]Конс_руб'!O29/1000</f>
        <v>371813.13152</v>
      </c>
      <c r="R30" s="25">
        <f>'[1]Конс_руб'!P29/1000</f>
        <v>44477.919969999995</v>
      </c>
      <c r="S30" s="28">
        <f t="shared" si="2"/>
        <v>11.962439246879452</v>
      </c>
      <c r="T30" s="25">
        <f>'[1]Конс_руб'!R29/1000</f>
        <v>0</v>
      </c>
      <c r="U30" s="25">
        <f>'[1]Конс_руб'!S29/1000</f>
        <v>0</v>
      </c>
      <c r="V30" s="28"/>
      <c r="W30" s="30">
        <v>74516060</v>
      </c>
      <c r="X30" s="31">
        <v>5497842.31</v>
      </c>
      <c r="Y30" s="31">
        <v>301140</v>
      </c>
      <c r="Z30" s="30">
        <v>-208528.17566</v>
      </c>
      <c r="AA30" s="22">
        <f>'[1]Конс_руб'!X29/1000</f>
        <v>917318.60652</v>
      </c>
      <c r="AB30" s="25">
        <f>'[1]Конс_руб'!Y29/1000</f>
        <v>105241.48984000001</v>
      </c>
      <c r="AC30" s="33">
        <f t="shared" si="4"/>
        <v>11.472730313326034</v>
      </c>
      <c r="AD30" s="25">
        <f t="shared" si="5"/>
        <v>-39999.97500000009</v>
      </c>
      <c r="AE30" s="25">
        <f t="shared" si="7"/>
        <v>-189035.58354000002</v>
      </c>
    </row>
    <row r="31" spans="1:31" s="3" customFormat="1" ht="11.25">
      <c r="A31" s="20">
        <v>25</v>
      </c>
      <c r="B31" s="28" t="s">
        <v>41</v>
      </c>
      <c r="C31" s="22">
        <f>'[1]Конс_руб'!C30/1000</f>
        <v>240622.1794</v>
      </c>
      <c r="D31" s="23">
        <f>'[1]Конс_руб'!D30/1000</f>
        <v>36834.434689999995</v>
      </c>
      <c r="E31" s="28">
        <f t="shared" si="0"/>
        <v>15.307996453962797</v>
      </c>
      <c r="F31" s="22">
        <f>'[1]Конс_руб'!F30/1000</f>
        <v>124282.8</v>
      </c>
      <c r="G31" s="62">
        <v>16883.38507</v>
      </c>
      <c r="H31" s="25">
        <f>'[1]Конс_руб'!G30/1000</f>
        <v>20486.98009</v>
      </c>
      <c r="I31" s="36">
        <v>69856</v>
      </c>
      <c r="J31" s="36">
        <v>45007</v>
      </c>
      <c r="K31" s="36" t="e">
        <f>+#REF!-I31</f>
        <v>#REF!</v>
      </c>
      <c r="L31" s="36" t="e">
        <f>+#REF!-J31</f>
        <v>#REF!</v>
      </c>
      <c r="M31" s="27">
        <f t="shared" si="6"/>
        <v>121.3440314549433</v>
      </c>
      <c r="N31" s="28">
        <f t="shared" si="1"/>
        <v>16.48416360912371</v>
      </c>
      <c r="O31" s="36">
        <v>120211.7</v>
      </c>
      <c r="P31" s="36">
        <v>119046.2</v>
      </c>
      <c r="Q31" s="25">
        <f>'[1]Конс_руб'!O30/1000</f>
        <v>116339.3794</v>
      </c>
      <c r="R31" s="25">
        <f>'[1]Конс_руб'!P30/1000</f>
        <v>16347.4546</v>
      </c>
      <c r="S31" s="28">
        <f t="shared" si="2"/>
        <v>14.051522953198766</v>
      </c>
      <c r="T31" s="25">
        <f>'[1]Конс_руб'!R30/1000</f>
        <v>37689.8</v>
      </c>
      <c r="U31" s="25">
        <f>'[1]Конс_руб'!S30/1000</f>
        <v>5657.2</v>
      </c>
      <c r="V31" s="28">
        <f t="shared" si="3"/>
        <v>15.00989657679266</v>
      </c>
      <c r="W31" s="30">
        <v>14873378</v>
      </c>
      <c r="X31" s="31">
        <v>523269.53</v>
      </c>
      <c r="Y31" s="31">
        <v>91367</v>
      </c>
      <c r="Z31" s="30">
        <v>-399.09692</v>
      </c>
      <c r="AA31" s="22">
        <f>'[1]Конс_руб'!X30/1000</f>
        <v>251917.05339</v>
      </c>
      <c r="AB31" s="25">
        <f>'[1]Конс_руб'!Y30/1000</f>
        <v>28681.42467</v>
      </c>
      <c r="AC31" s="33">
        <f t="shared" si="4"/>
        <v>11.385265222834068</v>
      </c>
      <c r="AD31" s="25">
        <f t="shared" si="5"/>
        <v>-11294.873989999993</v>
      </c>
      <c r="AE31" s="25">
        <f t="shared" si="7"/>
        <v>7753.913099999994</v>
      </c>
    </row>
    <row r="32" spans="1:31" s="3" customFormat="1" ht="11.25">
      <c r="A32" s="20">
        <v>26</v>
      </c>
      <c r="B32" s="28" t="s">
        <v>42</v>
      </c>
      <c r="C32" s="22">
        <f>'[1]Конс_руб'!C31/1000</f>
        <v>4978460.95125</v>
      </c>
      <c r="D32" s="23">
        <f>'[1]Конс_руб'!D31/1000</f>
        <v>1045533.39801</v>
      </c>
      <c r="E32" s="28">
        <f t="shared" si="0"/>
        <v>21.001136862336658</v>
      </c>
      <c r="F32" s="22">
        <f>'[1]Конс_руб'!F31/1000</f>
        <v>3075706.4</v>
      </c>
      <c r="G32" s="62">
        <v>422577.4263300001</v>
      </c>
      <c r="H32" s="25">
        <f>'[1]Конс_руб'!G31/1000</f>
        <v>487804.09170999995</v>
      </c>
      <c r="I32" s="36">
        <v>1677742</v>
      </c>
      <c r="J32" s="36">
        <v>1154215</v>
      </c>
      <c r="K32" s="36" t="e">
        <f>+#REF!-I32</f>
        <v>#REF!</v>
      </c>
      <c r="L32" s="36" t="e">
        <f>+#REF!-J32</f>
        <v>#REF!</v>
      </c>
      <c r="M32" s="27">
        <f t="shared" si="6"/>
        <v>115.43543533465106</v>
      </c>
      <c r="N32" s="28">
        <f t="shared" si="1"/>
        <v>15.85990430393486</v>
      </c>
      <c r="O32" s="36">
        <v>930852.1</v>
      </c>
      <c r="P32" s="36">
        <v>905336.4</v>
      </c>
      <c r="Q32" s="25">
        <f>'[1]Конс_руб'!O31/1000</f>
        <v>1902754.55125</v>
      </c>
      <c r="R32" s="25">
        <f>'[1]Конс_руб'!P31/1000</f>
        <v>557729.3062999999</v>
      </c>
      <c r="S32" s="28">
        <f t="shared" si="2"/>
        <v>29.311679004189163</v>
      </c>
      <c r="T32" s="25">
        <f>'[1]Конс_руб'!R31/1000</f>
        <v>0</v>
      </c>
      <c r="U32" s="25">
        <f>'[1]Конс_руб'!S31/1000</f>
        <v>0</v>
      </c>
      <c r="V32" s="28"/>
      <c r="W32" s="30">
        <v>298733800</v>
      </c>
      <c r="X32" s="31">
        <v>15535409.99</v>
      </c>
      <c r="Y32" s="31">
        <v>964447</v>
      </c>
      <c r="Z32" s="30">
        <v>-14036.28466</v>
      </c>
      <c r="AA32" s="22">
        <f>'[1]Конс_руб'!X31/1000</f>
        <v>5273460.95125</v>
      </c>
      <c r="AB32" s="25">
        <f>'[1]Конс_руб'!Y31/1000</f>
        <v>912640.24053</v>
      </c>
      <c r="AC32" s="33">
        <f t="shared" si="4"/>
        <v>17.30628611772827</v>
      </c>
      <c r="AD32" s="25">
        <f t="shared" si="5"/>
        <v>-295000</v>
      </c>
      <c r="AE32" s="25">
        <f t="shared" si="7"/>
        <v>118856.87282000005</v>
      </c>
    </row>
    <row r="33" spans="1:31" s="3" customFormat="1" ht="11.25">
      <c r="A33" s="20">
        <v>27</v>
      </c>
      <c r="B33" s="37" t="s">
        <v>43</v>
      </c>
      <c r="C33" s="22">
        <f>'[1]Конс_руб'!C32/1000</f>
        <v>1037204.648</v>
      </c>
      <c r="D33" s="38">
        <f>'[1]Конс_руб'!D32/1000</f>
        <v>0</v>
      </c>
      <c r="E33" s="37"/>
      <c r="F33" s="58">
        <f>'[1]Конс_руб'!F32/1000</f>
        <v>0</v>
      </c>
      <c r="G33" s="60"/>
      <c r="H33" s="59">
        <f>'[1]Конс_руб'!G32/1000</f>
        <v>0</v>
      </c>
      <c r="I33" s="31"/>
      <c r="J33" s="31"/>
      <c r="K33" s="31"/>
      <c r="L33" s="31"/>
      <c r="M33" s="61"/>
      <c r="N33" s="57"/>
      <c r="O33" s="36"/>
      <c r="P33" s="36"/>
      <c r="Q33" s="22">
        <f>'[1]Конс_руб'!O32/1000</f>
        <v>1037204.648</v>
      </c>
      <c r="R33" s="38">
        <f>'[1]Конс_руб'!P32/1000</f>
        <v>0</v>
      </c>
      <c r="S33" s="28"/>
      <c r="T33" s="22">
        <f>'[1]Конс_руб'!R32/1000</f>
        <v>0</v>
      </c>
      <c r="U33" s="38">
        <f>'[1]Конс_руб'!S32/1000</f>
        <v>0</v>
      </c>
      <c r="V33" s="28"/>
      <c r="W33" s="30"/>
      <c r="X33" s="31"/>
      <c r="Y33" s="31"/>
      <c r="Z33" s="66"/>
      <c r="AA33" s="22">
        <f>'[1]Конс_руб'!X32/1000</f>
        <v>1037204.648</v>
      </c>
      <c r="AB33" s="38">
        <f>'[1]Конс_руб'!Y32/1000</f>
        <v>0</v>
      </c>
      <c r="AC33" s="33"/>
      <c r="AD33" s="25">
        <f t="shared" si="5"/>
        <v>0</v>
      </c>
      <c r="AE33" s="25">
        <f>D33-AB33</f>
        <v>0</v>
      </c>
    </row>
    <row r="34" spans="1:31" ht="11.25">
      <c r="A34" s="76" t="s">
        <v>44</v>
      </c>
      <c r="B34" s="76"/>
      <c r="C34" s="40">
        <f>SUM(C7:C33)</f>
        <v>13506871.381000001</v>
      </c>
      <c r="D34" s="40">
        <f>SUM(D7:D33)</f>
        <v>2098859.89812</v>
      </c>
      <c r="E34" s="39">
        <f t="shared" si="0"/>
        <v>15.539201040090218</v>
      </c>
      <c r="F34" s="40">
        <f>SUM(F7:F33)</f>
        <v>5646495.732999999</v>
      </c>
      <c r="G34" s="40">
        <f>SUM(G7:G33)</f>
        <v>756130.5462200001</v>
      </c>
      <c r="H34" s="40">
        <f>SUM(H7:H33)</f>
        <v>847470.8795</v>
      </c>
      <c r="I34" s="56"/>
      <c r="J34" s="56"/>
      <c r="K34" s="56"/>
      <c r="L34" s="56"/>
      <c r="M34" s="40">
        <f t="shared" si="6"/>
        <v>112.07996869543528</v>
      </c>
      <c r="N34" s="39">
        <f t="shared" si="1"/>
        <v>15.0087934105236</v>
      </c>
      <c r="O34" s="41">
        <f>SUM(O7:O32)</f>
        <v>4937001.6</v>
      </c>
      <c r="P34" s="41">
        <f>SUM(P7:P32)</f>
        <v>4858320.600000001</v>
      </c>
      <c r="Q34" s="40">
        <f>SUM(Q7:Q33)</f>
        <v>7860375.648000002</v>
      </c>
      <c r="R34" s="40">
        <f>SUM(R7:R33)</f>
        <v>1251389.0186200002</v>
      </c>
      <c r="S34" s="39">
        <f t="shared" si="2"/>
        <v>15.920219015721015</v>
      </c>
      <c r="T34" s="39">
        <f>SUM(T7:T33)</f>
        <v>854357.1</v>
      </c>
      <c r="U34" s="39">
        <f>SUM(U7:U33)</f>
        <v>131572.4</v>
      </c>
      <c r="V34" s="39">
        <f>U34/T34*100</f>
        <v>15.400164638416419</v>
      </c>
      <c r="W34" s="39">
        <f>SUM(W7:W32)</f>
        <v>557971243</v>
      </c>
      <c r="X34" s="39">
        <f>SUM(X7:X32)</f>
        <v>27506195.189999998</v>
      </c>
      <c r="Y34" s="39">
        <f>SUM(Y7:Y32)</f>
        <v>3169086</v>
      </c>
      <c r="Z34" s="37">
        <f>SUM(Z7:Z33)</f>
        <v>-260957.19154</v>
      </c>
      <c r="AA34" s="39">
        <f>SUM(AA7:AA33)</f>
        <v>13942191.13427</v>
      </c>
      <c r="AB34" s="39">
        <f>SUM(AB7:AB33)</f>
        <v>1712081.406</v>
      </c>
      <c r="AC34" s="42">
        <f t="shared" si="4"/>
        <v>12.27985895123538</v>
      </c>
      <c r="AD34" s="39">
        <f>SUM(AD7:AD33)</f>
        <v>-435319.75327000016</v>
      </c>
      <c r="AE34" s="39">
        <f>SUM(AE7:AE33)</f>
        <v>125821.30058000002</v>
      </c>
    </row>
    <row r="35" spans="1:36" s="50" customFormat="1" ht="12.75">
      <c r="A35" s="43"/>
      <c r="B35" s="44"/>
      <c r="C35" s="45"/>
      <c r="D35" s="44"/>
      <c r="E35" s="46"/>
      <c r="F35" s="44"/>
      <c r="G35" s="44"/>
      <c r="H35" s="44"/>
      <c r="I35" s="44"/>
      <c r="J35" s="44"/>
      <c r="K35" s="44"/>
      <c r="L35" s="44"/>
      <c r="M35" s="44"/>
      <c r="N35" s="47"/>
      <c r="O35" s="48"/>
      <c r="P35" s="48"/>
      <c r="Q35" s="44"/>
      <c r="R35" s="44"/>
      <c r="S35" s="47"/>
      <c r="T35" s="48"/>
      <c r="U35" s="48"/>
      <c r="V35" s="47"/>
      <c r="W35" s="44"/>
      <c r="X35" s="44"/>
      <c r="Y35" s="44"/>
      <c r="Z35" s="44"/>
      <c r="AA35" s="44"/>
      <c r="AB35" s="44"/>
      <c r="AC35" s="46"/>
      <c r="AD35" s="44"/>
      <c r="AE35" s="44"/>
      <c r="AF35" s="49"/>
      <c r="AG35" s="49"/>
      <c r="AH35" s="49"/>
      <c r="AI35" s="49"/>
      <c r="AJ35" s="49"/>
    </row>
    <row r="36" spans="1:36" s="50" customFormat="1" ht="12.75">
      <c r="A36" s="43"/>
      <c r="B36" s="44"/>
      <c r="C36" s="45"/>
      <c r="D36" s="44"/>
      <c r="E36" s="46"/>
      <c r="F36" s="44"/>
      <c r="G36" s="44"/>
      <c r="H36" s="44"/>
      <c r="I36" s="44"/>
      <c r="J36" s="44"/>
      <c r="K36" s="44"/>
      <c r="L36" s="44"/>
      <c r="M36" s="44"/>
      <c r="N36" s="47"/>
      <c r="O36" s="48"/>
      <c r="P36" s="48"/>
      <c r="Q36" s="44"/>
      <c r="R36" s="44"/>
      <c r="S36" s="47"/>
      <c r="T36" s="48"/>
      <c r="U36" s="48"/>
      <c r="V36" s="47"/>
      <c r="W36" s="44"/>
      <c r="X36" s="44"/>
      <c r="Y36" s="44"/>
      <c r="Z36" s="44"/>
      <c r="AA36" s="44"/>
      <c r="AB36" s="44"/>
      <c r="AC36" s="46"/>
      <c r="AD36" s="44"/>
      <c r="AE36" s="44"/>
      <c r="AF36" s="49"/>
      <c r="AG36" s="49"/>
      <c r="AH36" s="49"/>
      <c r="AI36" s="49"/>
      <c r="AJ36" s="49"/>
    </row>
    <row r="37" spans="1:36" s="50" customFormat="1" ht="11.25">
      <c r="A37" s="43"/>
      <c r="B37" s="44"/>
      <c r="C37" s="48"/>
      <c r="D37" s="44"/>
      <c r="E37" s="46"/>
      <c r="F37" s="44"/>
      <c r="G37" s="44"/>
      <c r="H37" s="44"/>
      <c r="I37" s="44"/>
      <c r="J37" s="44"/>
      <c r="K37" s="44"/>
      <c r="L37" s="44"/>
      <c r="M37" s="44"/>
      <c r="N37" s="47"/>
      <c r="O37" s="48"/>
      <c r="P37" s="48"/>
      <c r="Q37" s="44"/>
      <c r="R37" s="44"/>
      <c r="S37" s="47"/>
      <c r="T37" s="48"/>
      <c r="U37" s="48"/>
      <c r="V37" s="47"/>
      <c r="W37" s="44"/>
      <c r="X37" s="44"/>
      <c r="Y37" s="44"/>
      <c r="Z37" s="44"/>
      <c r="AA37" s="44"/>
      <c r="AB37" s="44"/>
      <c r="AC37" s="46"/>
      <c r="AD37" s="44"/>
      <c r="AE37" s="44"/>
      <c r="AF37" s="49"/>
      <c r="AG37" s="49"/>
      <c r="AH37" s="49"/>
      <c r="AI37" s="49"/>
      <c r="AJ37" s="49"/>
    </row>
    <row r="38" spans="1:36" s="50" customFormat="1" ht="11.25">
      <c r="A38" s="43"/>
      <c r="B38" s="44"/>
      <c r="C38" s="48"/>
      <c r="D38" s="44"/>
      <c r="E38" s="46"/>
      <c r="F38" s="44"/>
      <c r="G38" s="44"/>
      <c r="H38" s="44"/>
      <c r="I38" s="44"/>
      <c r="J38" s="44"/>
      <c r="K38" s="44"/>
      <c r="L38" s="44"/>
      <c r="M38" s="44"/>
      <c r="N38" s="47"/>
      <c r="O38" s="48"/>
      <c r="P38" s="48"/>
      <c r="Q38" s="44"/>
      <c r="R38" s="44"/>
      <c r="S38" s="47"/>
      <c r="T38" s="48"/>
      <c r="U38" s="48"/>
      <c r="V38" s="47"/>
      <c r="W38" s="27"/>
      <c r="X38" s="27"/>
      <c r="Y38" s="27"/>
      <c r="Z38" s="27"/>
      <c r="AA38" s="44"/>
      <c r="AB38" s="44"/>
      <c r="AC38" s="46"/>
      <c r="AD38" s="44"/>
      <c r="AE38" s="44"/>
      <c r="AF38" s="49"/>
      <c r="AG38" s="49"/>
      <c r="AH38" s="49"/>
      <c r="AI38" s="49"/>
      <c r="AJ38" s="49"/>
    </row>
    <row r="39" spans="1:36" s="50" customFormat="1" ht="11.25">
      <c r="A39" s="43"/>
      <c r="B39" s="44"/>
      <c r="C39" s="48"/>
      <c r="D39" s="44"/>
      <c r="E39" s="46"/>
      <c r="F39" s="44"/>
      <c r="G39" s="44"/>
      <c r="H39" s="44"/>
      <c r="I39" s="44"/>
      <c r="J39" s="44"/>
      <c r="K39" s="44"/>
      <c r="L39" s="44"/>
      <c r="M39" s="44"/>
      <c r="N39" s="47"/>
      <c r="O39" s="48"/>
      <c r="P39" s="48"/>
      <c r="Q39" s="44"/>
      <c r="R39" s="44"/>
      <c r="S39" s="47"/>
      <c r="T39" s="48"/>
      <c r="U39" s="48"/>
      <c r="V39" s="47"/>
      <c r="W39" s="44"/>
      <c r="X39" s="44"/>
      <c r="Y39" s="44"/>
      <c r="Z39" s="44"/>
      <c r="AA39" s="44"/>
      <c r="AB39" s="44"/>
      <c r="AC39" s="46"/>
      <c r="AD39" s="44"/>
      <c r="AE39" s="44"/>
      <c r="AF39" s="49"/>
      <c r="AG39" s="49"/>
      <c r="AH39" s="49"/>
      <c r="AI39" s="49"/>
      <c r="AJ39" s="49"/>
    </row>
    <row r="40" spans="1:36" s="50" customFormat="1" ht="11.25">
      <c r="A40" s="43"/>
      <c r="B40" s="44"/>
      <c r="C40" s="48"/>
      <c r="D40" s="44"/>
      <c r="E40" s="46"/>
      <c r="F40" s="44"/>
      <c r="G40" s="44"/>
      <c r="H40" s="44"/>
      <c r="I40" s="44"/>
      <c r="J40" s="44"/>
      <c r="K40" s="44"/>
      <c r="L40" s="44"/>
      <c r="M40" s="44"/>
      <c r="N40" s="47"/>
      <c r="O40" s="48"/>
      <c r="P40" s="48"/>
      <c r="Q40" s="44"/>
      <c r="R40" s="44"/>
      <c r="S40" s="47"/>
      <c r="T40" s="48"/>
      <c r="U40" s="48"/>
      <c r="V40" s="47"/>
      <c r="W40" s="44"/>
      <c r="X40" s="44"/>
      <c r="Y40" s="44"/>
      <c r="Z40" s="44"/>
      <c r="AA40" s="44"/>
      <c r="AB40" s="44"/>
      <c r="AC40" s="46"/>
      <c r="AD40" s="44"/>
      <c r="AE40" s="44"/>
      <c r="AF40" s="49"/>
      <c r="AG40" s="49"/>
      <c r="AH40" s="49"/>
      <c r="AI40" s="49"/>
      <c r="AJ40" s="49"/>
    </row>
    <row r="41" spans="1:36" s="50" customFormat="1" ht="11.25">
      <c r="A41" s="43"/>
      <c r="B41" s="44"/>
      <c r="C41" s="48"/>
      <c r="D41" s="44"/>
      <c r="E41" s="46"/>
      <c r="F41" s="44"/>
      <c r="G41" s="44"/>
      <c r="H41" s="44"/>
      <c r="I41" s="44"/>
      <c r="J41" s="44"/>
      <c r="K41" s="44"/>
      <c r="L41" s="44"/>
      <c r="M41" s="44"/>
      <c r="N41" s="47"/>
      <c r="O41" s="48"/>
      <c r="P41" s="48"/>
      <c r="Q41" s="44"/>
      <c r="R41" s="44"/>
      <c r="S41" s="47"/>
      <c r="T41" s="48"/>
      <c r="U41" s="48"/>
      <c r="V41" s="47"/>
      <c r="W41" s="44"/>
      <c r="X41" s="44"/>
      <c r="Y41" s="44"/>
      <c r="Z41" s="44"/>
      <c r="AA41" s="44"/>
      <c r="AB41" s="44"/>
      <c r="AC41" s="46"/>
      <c r="AD41" s="44"/>
      <c r="AE41" s="44"/>
      <c r="AF41" s="49"/>
      <c r="AG41" s="49"/>
      <c r="AH41" s="49"/>
      <c r="AI41" s="49"/>
      <c r="AJ41" s="49"/>
    </row>
    <row r="42" spans="1:36" s="50" customFormat="1" ht="11.25">
      <c r="A42" s="51"/>
      <c r="C42" s="31"/>
      <c r="E42" s="52"/>
      <c r="N42" s="47"/>
      <c r="O42" s="48"/>
      <c r="P42" s="48"/>
      <c r="S42" s="47"/>
      <c r="T42" s="48"/>
      <c r="U42" s="48"/>
      <c r="V42" s="47"/>
      <c r="AC42" s="52"/>
      <c r="AF42" s="49"/>
      <c r="AG42" s="49"/>
      <c r="AH42" s="49"/>
      <c r="AI42" s="49"/>
      <c r="AJ42" s="49"/>
    </row>
    <row r="43" spans="1:36" s="50" customFormat="1" ht="11.25">
      <c r="A43" s="51"/>
      <c r="C43" s="31"/>
      <c r="E43" s="52"/>
      <c r="N43" s="47"/>
      <c r="O43" s="48"/>
      <c r="P43" s="48"/>
      <c r="S43" s="47"/>
      <c r="T43" s="48"/>
      <c r="U43" s="48"/>
      <c r="V43" s="47"/>
      <c r="AC43" s="52"/>
      <c r="AF43" s="49"/>
      <c r="AG43" s="49"/>
      <c r="AH43" s="49"/>
      <c r="AI43" s="49"/>
      <c r="AJ43" s="49"/>
    </row>
    <row r="44" spans="1:36" s="50" customFormat="1" ht="11.25">
      <c r="A44" s="51"/>
      <c r="C44" s="31"/>
      <c r="E44" s="52"/>
      <c r="N44" s="47"/>
      <c r="O44" s="48"/>
      <c r="P44" s="48"/>
      <c r="S44" s="47"/>
      <c r="T44" s="48"/>
      <c r="U44" s="48"/>
      <c r="V44" s="47"/>
      <c r="AC44" s="52"/>
      <c r="AF44" s="49"/>
      <c r="AG44" s="49"/>
      <c r="AH44" s="49"/>
      <c r="AI44" s="49"/>
      <c r="AJ44" s="49"/>
    </row>
    <row r="45" spans="1:36" s="50" customFormat="1" ht="11.25">
      <c r="A45" s="51"/>
      <c r="C45" s="31"/>
      <c r="E45" s="52"/>
      <c r="N45" s="52"/>
      <c r="S45" s="52"/>
      <c r="V45" s="52"/>
      <c r="AC45" s="52"/>
      <c r="AF45" s="49"/>
      <c r="AG45" s="49"/>
      <c r="AH45" s="49"/>
      <c r="AI45" s="49"/>
      <c r="AJ45" s="49"/>
    </row>
    <row r="46" spans="1:36" s="50" customFormat="1" ht="12.75">
      <c r="A46" s="51"/>
      <c r="C46" s="31"/>
      <c r="E46" s="52"/>
      <c r="N46" s="52"/>
      <c r="Q46" s="53"/>
      <c r="S46" s="52"/>
      <c r="V46" s="52"/>
      <c r="AC46" s="52"/>
      <c r="AF46" s="49"/>
      <c r="AG46" s="49"/>
      <c r="AH46" s="49"/>
      <c r="AI46" s="49"/>
      <c r="AJ46" s="49"/>
    </row>
  </sheetData>
  <sheetProtection/>
  <mergeCells count="17">
    <mergeCell ref="A1:Y1"/>
    <mergeCell ref="AB2:AC2"/>
    <mergeCell ref="A3:A6"/>
    <mergeCell ref="B3:B6"/>
    <mergeCell ref="F3:Y3"/>
    <mergeCell ref="Q4:S5"/>
    <mergeCell ref="T4:V5"/>
    <mergeCell ref="AA3:AC5"/>
    <mergeCell ref="AD3:AE5"/>
    <mergeCell ref="F4:N4"/>
    <mergeCell ref="W4:Y4"/>
    <mergeCell ref="A34:B34"/>
    <mergeCell ref="C3:E5"/>
    <mergeCell ref="F5:F6"/>
    <mergeCell ref="G5:H5"/>
    <mergeCell ref="M5:N5"/>
    <mergeCell ref="Z3:Z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sobf5</dc:creator>
  <cp:keywords/>
  <dc:description/>
  <cp:lastModifiedBy>sobf5</cp:lastModifiedBy>
  <cp:lastPrinted>2011-03-23T14:42:50Z</cp:lastPrinted>
  <dcterms:created xsi:type="dcterms:W3CDTF">2011-01-28T12:27:47Z</dcterms:created>
  <dcterms:modified xsi:type="dcterms:W3CDTF">2011-03-24T09:26:14Z</dcterms:modified>
  <cp:category/>
  <cp:version/>
  <cp:contentType/>
  <cp:contentStatus/>
</cp:coreProperties>
</file>