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485" activeTab="0"/>
  </bookViews>
  <sheets>
    <sheet name="Конс_тыс.руб" sheetId="1" r:id="rId1"/>
  </sheets>
  <externalReferences>
    <externalReference r:id="rId4"/>
  </externalReferences>
  <definedNames>
    <definedName name="_xlnm.Print_Area" localSheetId="0">'Конс_тыс.руб'!$A$1:$AF$34</definedName>
  </definedNames>
  <calcPr fullCalcOnLoad="1"/>
</workbook>
</file>

<file path=xl/sharedStrings.xml><?xml version="1.0" encoding="utf-8"?>
<sst xmlns="http://schemas.openxmlformats.org/spreadsheetml/2006/main" count="68" uniqueCount="51">
  <si>
    <t xml:space="preserve">  </t>
  </si>
  <si>
    <t xml:space="preserve"> </t>
  </si>
  <si>
    <t>(тыс.рублей)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</si>
  <si>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</si>
  <si>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</si>
  <si>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</si>
  <si>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</si>
  <si>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</si>
  <si>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</si>
  <si>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</si>
  <si>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</si>
  <si>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 xml:space="preserve">из них дотация на выравнивание уровня бюджетной обеспеченности </t>
  </si>
  <si>
    <t>Доходы от предпринимательской и иной приносящей доход деятельности</t>
  </si>
  <si>
    <t>Назначено на год</t>
  </si>
  <si>
    <t>Исполнено</t>
  </si>
  <si>
    <t>%</t>
  </si>
  <si>
    <t>Назначено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</si>
  <si>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</si>
  <si>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</si>
  <si>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</si>
  <si>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</si>
  <si>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</si>
  <si>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</si>
  <si>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</si>
  <si>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</si>
  <si>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</si>
  <si>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</si>
  <si>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</si>
  <si>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</si>
  <si>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</si>
  <si>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</si>
  <si>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</si>
  <si>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</si>
  <si>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</si>
  <si>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</si>
  <si>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</si>
  <si>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</si>
  <si>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</si>
  <si>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</si>
  <si>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</si>
  <si>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</si>
  <si>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</si>
  <si>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</si>
  <si>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Регулировка</t>
  </si>
  <si>
    <t>Итого по районам и городам</t>
  </si>
  <si>
    <t>Возврат остатков субвенций, субсидий прошлых лет</t>
  </si>
  <si>
    <t>Исполнение консолидированных бюджетов муниципальных районов и бюджетов городских округов на 1 апреля 2011 г.</t>
  </si>
  <si>
    <t>на 01.04.2010 г.</t>
  </si>
  <si>
    <t>01.04.2011 / 01.04.2010</t>
  </si>
  <si>
    <t>01.04.2011 к плановым назначениям</t>
  </si>
  <si>
    <t>на 01.04.2011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</si>
</sst>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4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3" fontId="5" fillId="0" borderId="0" xfId="85" applyNumberFormat="1" applyFont="1" applyFill="1" applyAlignment="1">
      <alignment vertical="center" wrapText="1"/>
      <protection/>
    </xf>
    <xf numFmtId="164" fontId="5" fillId="0" borderId="0" xfId="85" applyNumberFormat="1" applyFont="1" applyFill="1" applyAlignment="1">
      <alignment vertical="center" wrapText="1"/>
      <protection/>
    </xf>
    <xf numFmtId="164" fontId="6" fillId="0" borderId="0" xfId="85" applyNumberFormat="1" applyFont="1" applyFill="1" applyAlignment="1">
      <alignment vertical="center" wrapText="1"/>
      <protection/>
    </xf>
    <xf numFmtId="165" fontId="5" fillId="0" borderId="0" xfId="85" applyNumberFormat="1" applyFont="1" applyFill="1" applyAlignment="1">
      <alignment vertical="center" wrapText="1"/>
      <protection/>
    </xf>
    <xf numFmtId="164" fontId="7" fillId="0" borderId="10" xfId="85" applyNumberFormat="1" applyFont="1" applyFill="1" applyBorder="1" applyAlignment="1">
      <alignment horizontal="center" vertical="center" wrapText="1"/>
      <protection/>
    </xf>
    <xf numFmtId="164" fontId="6" fillId="0" borderId="11" xfId="85" applyNumberFormat="1" applyFont="1" applyFill="1" applyBorder="1" applyAlignment="1">
      <alignment horizontal="center" vertical="center" wrapText="1"/>
      <protection/>
    </xf>
    <xf numFmtId="164" fontId="6" fillId="0" borderId="12" xfId="85" applyNumberFormat="1" applyFont="1" applyFill="1" applyBorder="1" applyAlignment="1">
      <alignment horizontal="center" vertical="center" wrapText="1"/>
      <protection/>
    </xf>
    <xf numFmtId="164" fontId="6" fillId="0" borderId="13" xfId="85" applyNumberFormat="1" applyFont="1" applyFill="1" applyBorder="1" applyAlignment="1">
      <alignment horizontal="center" vertical="center" wrapText="1"/>
      <protection/>
    </xf>
    <xf numFmtId="164" fontId="6" fillId="0" borderId="14" xfId="85" applyNumberFormat="1" applyFont="1" applyFill="1" applyBorder="1" applyAlignment="1">
      <alignment horizontal="center" vertical="center" wrapText="1"/>
      <protection/>
    </xf>
    <xf numFmtId="1" fontId="6" fillId="0" borderId="13" xfId="85" applyNumberFormat="1" applyFont="1" applyFill="1" applyBorder="1" applyAlignment="1">
      <alignment horizontal="center" vertical="center" wrapText="1"/>
      <protection/>
    </xf>
    <xf numFmtId="1" fontId="6" fillId="0" borderId="15" xfId="85" applyNumberFormat="1" applyFont="1" applyFill="1" applyBorder="1" applyAlignment="1">
      <alignment horizontal="center" vertical="center" wrapText="1"/>
      <protection/>
    </xf>
    <xf numFmtId="1" fontId="6" fillId="0" borderId="14" xfId="85" applyNumberFormat="1" applyFont="1" applyFill="1" applyBorder="1" applyAlignment="1">
      <alignment horizontal="center" vertical="center" wrapText="1"/>
      <protection/>
    </xf>
    <xf numFmtId="1" fontId="6" fillId="0" borderId="12" xfId="85" applyNumberFormat="1" applyFont="1" applyFill="1" applyBorder="1" applyAlignment="1">
      <alignment horizontal="center" vertical="center" wrapText="1"/>
      <protection/>
    </xf>
    <xf numFmtId="1" fontId="6" fillId="0" borderId="11" xfId="85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6" xfId="85" applyNumberFormat="1" applyFont="1" applyFill="1" applyBorder="1" applyAlignment="1">
      <alignment horizontal="right" vertical="center" wrapText="1"/>
      <protection/>
    </xf>
    <xf numFmtId="164" fontId="6" fillId="0" borderId="15" xfId="85" applyNumberFormat="1" applyFont="1" applyFill="1" applyBorder="1" applyAlignment="1">
      <alignment vertical="center" wrapText="1"/>
      <protection/>
    </xf>
    <xf numFmtId="164" fontId="4" fillId="0" borderId="17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6" fillId="0" borderId="17" xfId="85" applyNumberFormat="1" applyFont="1" applyFill="1" applyBorder="1" applyAlignment="1">
      <alignment horizontal="right" vertical="center" wrapText="1"/>
      <protection/>
    </xf>
    <xf numFmtId="164" fontId="6" fillId="0" borderId="0" xfId="85" applyNumberFormat="1" applyFont="1" applyFill="1" applyBorder="1" applyAlignment="1">
      <alignment horizontal="right" vertical="center" wrapText="1"/>
      <protection/>
    </xf>
    <xf numFmtId="164" fontId="6" fillId="0" borderId="18" xfId="85" applyNumberFormat="1" applyFont="1" applyFill="1" applyBorder="1" applyAlignment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18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4" fillId="0" borderId="0" xfId="85" applyNumberFormat="1" applyFont="1" applyFill="1" applyBorder="1" applyAlignment="1">
      <alignment vertical="center" wrapText="1"/>
      <protection/>
    </xf>
    <xf numFmtId="164" fontId="6" fillId="0" borderId="18" xfId="85" applyNumberFormat="1" applyFont="1" applyFill="1" applyBorder="1" applyAlignment="1">
      <alignment vertical="center" wrapText="1"/>
      <protection/>
    </xf>
    <xf numFmtId="164" fontId="6" fillId="0" borderId="19" xfId="85" applyNumberFormat="1" applyFont="1" applyFill="1" applyBorder="1" applyAlignment="1">
      <alignment horizontal="right" vertical="center" wrapText="1"/>
      <protection/>
    </xf>
    <xf numFmtId="164" fontId="6" fillId="0" borderId="20" xfId="85" applyNumberFormat="1" applyFont="1" applyFill="1" applyBorder="1" applyAlignment="1">
      <alignment horizontal="right"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6" fillId="0" borderId="21" xfId="85" applyNumberFormat="1" applyFont="1" applyFill="1" applyBorder="1" applyAlignment="1">
      <alignment vertical="center" wrapText="1"/>
      <protection/>
    </xf>
    <xf numFmtId="164" fontId="4" fillId="0" borderId="0" xfId="0" applyNumberFormat="1" applyFont="1" applyBorder="1" applyAlignment="1">
      <alignment vertical="center" wrapText="1"/>
    </xf>
    <xf numFmtId="164" fontId="6" fillId="0" borderId="13" xfId="85" applyNumberFormat="1" applyFont="1" applyFill="1" applyBorder="1" applyAlignment="1">
      <alignment vertical="center" wrapText="1"/>
      <protection/>
    </xf>
    <xf numFmtId="164" fontId="6" fillId="0" borderId="13" xfId="85" applyNumberFormat="1" applyFont="1" applyFill="1" applyBorder="1" applyAlignment="1">
      <alignment horizontal="right" vertical="center" wrapText="1"/>
      <protection/>
    </xf>
    <xf numFmtId="164" fontId="4" fillId="0" borderId="13" xfId="0" applyNumberFormat="1" applyFont="1" applyFill="1" applyBorder="1" applyAlignment="1">
      <alignment vertical="center" wrapText="1"/>
    </xf>
    <xf numFmtId="164" fontId="6" fillId="0" borderId="13" xfId="85" applyNumberFormat="1" applyFont="1" applyFill="1" applyBorder="1" applyAlignment="1">
      <alignment vertical="center" wrapText="1"/>
      <protection/>
    </xf>
    <xf numFmtId="3" fontId="6" fillId="0" borderId="0" xfId="85" applyNumberFormat="1" applyFont="1" applyFill="1" applyBorder="1" applyAlignment="1">
      <alignment vertical="center" wrapText="1"/>
      <protection/>
    </xf>
    <xf numFmtId="164" fontId="6" fillId="0" borderId="0" xfId="85" applyNumberFormat="1" applyFont="1" applyFill="1" applyBorder="1" applyAlignment="1">
      <alignment vertical="center" wrapText="1"/>
      <protection/>
    </xf>
    <xf numFmtId="4" fontId="0" fillId="0" borderId="0" xfId="0" applyNumberFormat="1" applyFont="1" applyFill="1" applyBorder="1" applyAlignment="1">
      <alignment vertical="center" wrapText="1"/>
    </xf>
    <xf numFmtId="165" fontId="6" fillId="0" borderId="0" xfId="85" applyNumberFormat="1" applyFont="1" applyFill="1" applyBorder="1" applyAlignment="1">
      <alignment vertical="center" wrapText="1"/>
      <protection/>
    </xf>
    <xf numFmtId="165" fontId="6" fillId="0" borderId="0" xfId="85" applyNumberFormat="1" applyFont="1" applyFill="1" applyBorder="1" applyAlignment="1">
      <alignment vertical="center" wrapText="1"/>
      <protection/>
    </xf>
    <xf numFmtId="164" fontId="6" fillId="0" borderId="0" xfId="85" applyNumberFormat="1" applyFont="1" applyFill="1" applyBorder="1" applyAlignment="1">
      <alignment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49" fontId="6" fillId="0" borderId="14" xfId="85" applyNumberFormat="1" applyFont="1" applyFill="1" applyBorder="1" applyAlignment="1">
      <alignment horizontal="center" vertical="center" wrapText="1"/>
      <protection/>
    </xf>
    <xf numFmtId="164" fontId="6" fillId="0" borderId="21" xfId="85" applyNumberFormat="1" applyFont="1" applyFill="1" applyBorder="1" applyAlignment="1">
      <alignment horizontal="right" vertical="center" wrapText="1"/>
      <protection/>
    </xf>
    <xf numFmtId="164" fontId="6" fillId="0" borderId="17" xfId="85" applyNumberFormat="1" applyFont="1" applyFill="1" applyBorder="1" applyAlignment="1">
      <alignment vertical="center" wrapText="1"/>
      <protection/>
    </xf>
    <xf numFmtId="164" fontId="4" fillId="0" borderId="22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164" fontId="6" fillId="0" borderId="23" xfId="85" applyNumberFormat="1" applyFont="1" applyFill="1" applyBorder="1" applyAlignment="1">
      <alignment horizontal="right" vertical="center" wrapText="1"/>
      <protection/>
    </xf>
    <xf numFmtId="164" fontId="4" fillId="0" borderId="0" xfId="0" applyNumberFormat="1" applyFont="1" applyAlignment="1">
      <alignment/>
    </xf>
    <xf numFmtId="164" fontId="3" fillId="0" borderId="0" xfId="85" applyNumberFormat="1" applyFont="1" applyFill="1" applyAlignment="1">
      <alignment horizontal="center" vertical="center" wrapText="1"/>
      <protection/>
    </xf>
    <xf numFmtId="164" fontId="4" fillId="0" borderId="15" xfId="85" applyNumberFormat="1" applyFont="1" applyFill="1" applyBorder="1" applyAlignment="1">
      <alignment vertical="center" wrapText="1"/>
      <protection/>
    </xf>
    <xf numFmtId="164" fontId="4" fillId="0" borderId="18" xfId="85" applyNumberFormat="1" applyFont="1" applyFill="1" applyBorder="1" applyAlignment="1">
      <alignment vertical="center" wrapText="1"/>
      <protection/>
    </xf>
    <xf numFmtId="164" fontId="6" fillId="0" borderId="21" xfId="0" applyNumberFormat="1" applyFont="1" applyFill="1" applyBorder="1" applyAlignment="1">
      <alignment vertical="center" wrapText="1"/>
    </xf>
    <xf numFmtId="164" fontId="6" fillId="0" borderId="24" xfId="85" applyNumberFormat="1" applyFont="1" applyFill="1" applyBorder="1" applyAlignment="1">
      <alignment horizontal="center" vertical="center" wrapText="1"/>
      <protection/>
    </xf>
    <xf numFmtId="164" fontId="6" fillId="0" borderId="19" xfId="85" applyNumberFormat="1" applyFont="1" applyFill="1" applyBorder="1" applyAlignment="1">
      <alignment horizontal="center" vertical="center" wrapText="1"/>
      <protection/>
    </xf>
    <xf numFmtId="164" fontId="6" fillId="0" borderId="16" xfId="85" applyNumberFormat="1" applyFont="1" applyFill="1" applyBorder="1" applyAlignment="1">
      <alignment horizontal="center" vertical="center" wrapText="1"/>
      <protection/>
    </xf>
    <xf numFmtId="164" fontId="6" fillId="0" borderId="17" xfId="85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6" fillId="0" borderId="11" xfId="85" applyNumberFormat="1" applyFont="1" applyFill="1" applyBorder="1" applyAlignment="1">
      <alignment horizontal="center" vertical="center" wrapText="1"/>
      <protection/>
    </xf>
    <xf numFmtId="164" fontId="6" fillId="0" borderId="12" xfId="85" applyNumberFormat="1" applyFont="1" applyFill="1" applyBorder="1" applyAlignment="1">
      <alignment horizontal="center" vertical="center" wrapText="1"/>
      <protection/>
    </xf>
    <xf numFmtId="164" fontId="6" fillId="0" borderId="14" xfId="85" applyNumberFormat="1" applyFont="1" applyFill="1" applyBorder="1" applyAlignment="1">
      <alignment horizontal="center" vertical="center" wrapText="1"/>
      <protection/>
    </xf>
    <xf numFmtId="164" fontId="6" fillId="0" borderId="13" xfId="85" applyNumberFormat="1" applyFont="1" applyFill="1" applyBorder="1" applyAlignment="1">
      <alignment vertical="center" wrapText="1"/>
      <protection/>
    </xf>
    <xf numFmtId="164" fontId="6" fillId="0" borderId="20" xfId="85" applyNumberFormat="1" applyFont="1" applyFill="1" applyBorder="1" applyAlignment="1">
      <alignment horizontal="center" vertical="center" wrapText="1"/>
      <protection/>
    </xf>
    <xf numFmtId="164" fontId="6" fillId="0" borderId="0" xfId="8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" fontId="6" fillId="0" borderId="13" xfId="8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6" fillId="0" borderId="13" xfId="85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64" fontId="3" fillId="0" borderId="0" xfId="85" applyNumberFormat="1" applyFont="1" applyFill="1" applyAlignment="1">
      <alignment horizontal="center" vertical="center" wrapText="1"/>
      <protection/>
    </xf>
    <xf numFmtId="164" fontId="7" fillId="0" borderId="10" xfId="85" applyNumberFormat="1" applyFont="1" applyFill="1" applyBorder="1" applyAlignment="1">
      <alignment horizontal="center" vertical="center" wrapText="1"/>
      <protection/>
    </xf>
    <xf numFmtId="3" fontId="6" fillId="0" borderId="15" xfId="85" applyNumberFormat="1" applyFont="1" applyFill="1" applyBorder="1" applyAlignment="1">
      <alignment horizontal="center" vertical="center" wrapText="1"/>
      <protection/>
    </xf>
    <xf numFmtId="3" fontId="6" fillId="0" borderId="18" xfId="85" applyNumberFormat="1" applyFont="1" applyFill="1" applyBorder="1" applyAlignment="1">
      <alignment horizontal="center" vertical="center" wrapText="1"/>
      <protection/>
    </xf>
    <xf numFmtId="3" fontId="6" fillId="0" borderId="21" xfId="85" applyNumberFormat="1" applyFont="1" applyFill="1" applyBorder="1" applyAlignment="1">
      <alignment horizontal="center" vertical="center" wrapText="1"/>
      <protection/>
    </xf>
    <xf numFmtId="164" fontId="6" fillId="0" borderId="15" xfId="85" applyNumberFormat="1" applyFont="1" applyFill="1" applyBorder="1" applyAlignment="1">
      <alignment horizontal="center" vertical="center" wrapText="1"/>
      <protection/>
    </xf>
    <xf numFmtId="164" fontId="6" fillId="0" borderId="18" xfId="8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3" xfId="53"/>
    <cellStyle name="Обычный 11 2" xfId="54"/>
    <cellStyle name="Обычный 11 3" xfId="55"/>
    <cellStyle name="Обычный 12 2" xfId="56"/>
    <cellStyle name="Обычный 12 3" xfId="57"/>
    <cellStyle name="Обычный 13 2" xfId="58"/>
    <cellStyle name="Обычный 13 3" xfId="59"/>
    <cellStyle name="Обычный 14 2" xfId="60"/>
    <cellStyle name="Обычный 14 3" xfId="61"/>
    <cellStyle name="Обычный 15 2" xfId="62"/>
    <cellStyle name="Обычный 18" xfId="63"/>
    <cellStyle name="Обычный 2 2" xfId="64"/>
    <cellStyle name="Обычный 2 2 2" xfId="65"/>
    <cellStyle name="Обычный 2 2 2 2" xfId="66"/>
    <cellStyle name="Обычный 2 2 2 2 2" xfId="67"/>
    <cellStyle name="Обычный 2 2 3" xfId="68"/>
    <cellStyle name="Обычный 2 3" xfId="69"/>
    <cellStyle name="Обычный 2 3 2" xfId="70"/>
    <cellStyle name="Обычный 3 2" xfId="71"/>
    <cellStyle name="Обычный 3 3" xfId="72"/>
    <cellStyle name="Обычный 4 2" xfId="73"/>
    <cellStyle name="Обычный 4 3" xfId="74"/>
    <cellStyle name="Обычный 5 2" xfId="75"/>
    <cellStyle name="Обычный 5 3" xfId="76"/>
    <cellStyle name="Обычный 6 2" xfId="77"/>
    <cellStyle name="Обычный 6 3" xfId="78"/>
    <cellStyle name="Обычный 7 2" xfId="79"/>
    <cellStyle name="Обычный 7 3" xfId="80"/>
    <cellStyle name="Обычный 8 2" xfId="81"/>
    <cellStyle name="Обычный 8 3" xfId="82"/>
    <cellStyle name="Обычный 9 2" xfId="83"/>
    <cellStyle name="Обычный 9 3" xfId="84"/>
    <cellStyle name="Обычный_Лист1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&#1099;_&#1082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йт (2)"/>
      <sheetName val="Сайт"/>
      <sheetName val="Конс_руб"/>
      <sheetName val="Конс_тыс.руб"/>
      <sheetName val="Конс_собст_руб"/>
      <sheetName val="Конс_собст_тыс.руб"/>
      <sheetName val="Лист1"/>
      <sheetName val="собственные"/>
    </sheetNames>
    <sheetDataSet>
      <sheetData sheetId="2">
        <row r="6">
          <cell r="C6">
            <v>205986189.8</v>
          </cell>
          <cell r="D6">
            <v>37603523.81</v>
          </cell>
          <cell r="F6">
            <v>37223809</v>
          </cell>
          <cell r="G6">
            <v>9258703.879999999</v>
          </cell>
          <cell r="O6">
            <v>168762380.8</v>
          </cell>
          <cell r="P6">
            <v>28344819.93</v>
          </cell>
          <cell r="R6">
            <v>36685700</v>
          </cell>
          <cell r="S6">
            <v>8576700</v>
          </cell>
          <cell r="X6">
            <v>210455316.8</v>
          </cell>
          <cell r="Y6">
            <v>37045005.080000006</v>
          </cell>
        </row>
        <row r="7">
          <cell r="C7">
            <v>197155778.96</v>
          </cell>
          <cell r="D7">
            <v>36783946.519999996</v>
          </cell>
          <cell r="F7">
            <v>35100963</v>
          </cell>
          <cell r="G7">
            <v>8008380.19</v>
          </cell>
          <cell r="O7">
            <v>162054815.96</v>
          </cell>
          <cell r="P7">
            <v>28775566.33</v>
          </cell>
          <cell r="R7">
            <v>36426500</v>
          </cell>
          <cell r="S7">
            <v>8505800</v>
          </cell>
          <cell r="X7">
            <v>204470552.96</v>
          </cell>
          <cell r="Y7">
            <v>39935745.37</v>
          </cell>
        </row>
        <row r="8">
          <cell r="C8">
            <v>465983513.28</v>
          </cell>
          <cell r="D8">
            <v>76612155.24</v>
          </cell>
          <cell r="F8">
            <v>94348013</v>
          </cell>
          <cell r="G8">
            <v>18405333.74</v>
          </cell>
          <cell r="O8">
            <v>371635500.28</v>
          </cell>
          <cell r="P8">
            <v>58206821.5</v>
          </cell>
          <cell r="R8">
            <v>71535500</v>
          </cell>
          <cell r="S8">
            <v>16684100</v>
          </cell>
          <cell r="X8">
            <v>477149338.28</v>
          </cell>
          <cell r="Y8">
            <v>76453768.01</v>
          </cell>
        </row>
        <row r="9">
          <cell r="C9">
            <v>351800527.46000004</v>
          </cell>
          <cell r="D9">
            <v>73862152.02</v>
          </cell>
          <cell r="F9">
            <v>112277927</v>
          </cell>
          <cell r="G9">
            <v>24548432.97</v>
          </cell>
          <cell r="O9">
            <v>239522600.46000004</v>
          </cell>
          <cell r="P9">
            <v>49313719.05</v>
          </cell>
          <cell r="R9">
            <v>48290600</v>
          </cell>
          <cell r="S9">
            <v>11101600</v>
          </cell>
          <cell r="X9">
            <v>363577732.46</v>
          </cell>
          <cell r="Y9">
            <v>66379633.44</v>
          </cell>
        </row>
        <row r="10">
          <cell r="C10">
            <v>256707082.92</v>
          </cell>
          <cell r="D10">
            <v>50601271.39</v>
          </cell>
          <cell r="F10">
            <v>60320186</v>
          </cell>
          <cell r="G10">
            <v>12673708.92</v>
          </cell>
          <cell r="O10">
            <v>196386896.92</v>
          </cell>
          <cell r="P10">
            <v>37927562.47</v>
          </cell>
          <cell r="R10">
            <v>49014700</v>
          </cell>
          <cell r="S10">
            <v>11428600</v>
          </cell>
          <cell r="X10">
            <v>262347806.91999996</v>
          </cell>
          <cell r="Y10">
            <v>43673144.26</v>
          </cell>
        </row>
        <row r="11">
          <cell r="C11">
            <v>402709520.62</v>
          </cell>
          <cell r="D11">
            <v>80688446.5</v>
          </cell>
          <cell r="F11">
            <v>77198640</v>
          </cell>
          <cell r="G11">
            <v>13106628.149999999</v>
          </cell>
          <cell r="O11">
            <v>325510880.62</v>
          </cell>
          <cell r="P11">
            <v>67581818.35</v>
          </cell>
          <cell r="R11">
            <v>105399700</v>
          </cell>
          <cell r="S11">
            <v>24785400</v>
          </cell>
          <cell r="X11">
            <v>407990166.72</v>
          </cell>
          <cell r="Y11">
            <v>75638166.84</v>
          </cell>
        </row>
        <row r="12">
          <cell r="C12">
            <v>207511603.36</v>
          </cell>
          <cell r="D12">
            <v>41899936.51</v>
          </cell>
          <cell r="F12">
            <v>78481200</v>
          </cell>
          <cell r="G12">
            <v>14554324.149999999</v>
          </cell>
          <cell r="O12">
            <v>129030403.36000001</v>
          </cell>
          <cell r="P12">
            <v>27345612.36</v>
          </cell>
          <cell r="R12">
            <v>21224400</v>
          </cell>
          <cell r="S12">
            <v>6803700</v>
          </cell>
          <cell r="X12">
            <v>211913321.22</v>
          </cell>
          <cell r="Y12">
            <v>39430625.580000006</v>
          </cell>
        </row>
        <row r="13">
          <cell r="C13">
            <v>280275745.35</v>
          </cell>
          <cell r="D13">
            <v>56809805.17</v>
          </cell>
          <cell r="F13">
            <v>70665100</v>
          </cell>
          <cell r="G13">
            <v>15024970.96</v>
          </cell>
          <cell r="O13">
            <v>209610645.35</v>
          </cell>
          <cell r="P13">
            <v>41784834.21</v>
          </cell>
          <cell r="R13">
            <v>43120500</v>
          </cell>
          <cell r="S13">
            <v>10009000</v>
          </cell>
          <cell r="X13">
            <v>288705575.35</v>
          </cell>
          <cell r="Y13">
            <v>55341223.7</v>
          </cell>
        </row>
        <row r="14">
          <cell r="C14">
            <v>177994350.88</v>
          </cell>
          <cell r="D14">
            <v>42714220.1</v>
          </cell>
          <cell r="F14">
            <v>66086785</v>
          </cell>
          <cell r="G14">
            <v>16442304.26</v>
          </cell>
          <cell r="O14">
            <v>111907565.88</v>
          </cell>
          <cell r="P14">
            <v>26271915.84</v>
          </cell>
          <cell r="R14">
            <v>1495500</v>
          </cell>
          <cell r="S14">
            <v>158400</v>
          </cell>
          <cell r="X14">
            <v>182141310.88</v>
          </cell>
          <cell r="Y14">
            <v>31656230.04</v>
          </cell>
        </row>
        <row r="15">
          <cell r="C15">
            <v>268094794.64</v>
          </cell>
          <cell r="D15">
            <v>37562812.120000005</v>
          </cell>
          <cell r="F15">
            <v>41586000</v>
          </cell>
          <cell r="G15">
            <v>8220515.859999999</v>
          </cell>
          <cell r="O15">
            <v>226508794.64</v>
          </cell>
          <cell r="P15">
            <v>29342296.26</v>
          </cell>
          <cell r="R15">
            <v>42457800</v>
          </cell>
          <cell r="S15">
            <v>9943300</v>
          </cell>
          <cell r="X15">
            <v>270578146.34999996</v>
          </cell>
          <cell r="Y15">
            <v>33268235.04</v>
          </cell>
        </row>
        <row r="16">
          <cell r="C16">
            <v>230955748.69</v>
          </cell>
          <cell r="D16">
            <v>46206716.059999995</v>
          </cell>
          <cell r="F16">
            <v>69956500</v>
          </cell>
          <cell r="G16">
            <v>13535021.37</v>
          </cell>
          <cell r="O16">
            <v>160999248.69</v>
          </cell>
          <cell r="P16">
            <v>32671694.689999998</v>
          </cell>
          <cell r="R16">
            <v>36219400</v>
          </cell>
          <cell r="S16">
            <v>8368900</v>
          </cell>
          <cell r="X16">
            <v>237079421.58000004</v>
          </cell>
          <cell r="Y16">
            <v>46035835</v>
          </cell>
        </row>
        <row r="17">
          <cell r="C17">
            <v>350770839.6</v>
          </cell>
          <cell r="D17">
            <v>71016451.11</v>
          </cell>
          <cell r="F17">
            <v>97436600</v>
          </cell>
          <cell r="G17">
            <v>20879181.6</v>
          </cell>
          <cell r="O17">
            <v>253334239.60000002</v>
          </cell>
          <cell r="P17">
            <v>50137269.51</v>
          </cell>
          <cell r="R17">
            <v>52811400</v>
          </cell>
          <cell r="S17">
            <v>12222700</v>
          </cell>
          <cell r="X17">
            <v>360416299.6</v>
          </cell>
          <cell r="Y17">
            <v>66148917</v>
          </cell>
        </row>
        <row r="18">
          <cell r="C18">
            <v>143905674</v>
          </cell>
          <cell r="D18">
            <v>27467309.52</v>
          </cell>
          <cell r="F18">
            <v>49898222</v>
          </cell>
          <cell r="G18">
            <v>11345630.719999999</v>
          </cell>
          <cell r="O18">
            <v>94007452</v>
          </cell>
          <cell r="P18">
            <v>16121678.8</v>
          </cell>
          <cell r="R18">
            <v>12995600</v>
          </cell>
          <cell r="S18">
            <v>2928400</v>
          </cell>
          <cell r="X18">
            <v>148285874</v>
          </cell>
          <cell r="Y18">
            <v>28953438.150000002</v>
          </cell>
        </row>
        <row r="19">
          <cell r="C19">
            <v>263531241.51</v>
          </cell>
          <cell r="D19">
            <v>50579893.629999995</v>
          </cell>
          <cell r="F19">
            <v>50990325</v>
          </cell>
          <cell r="G19">
            <v>11587917.3</v>
          </cell>
          <cell r="O19">
            <v>212540916.51</v>
          </cell>
          <cell r="P19">
            <v>38991976.33</v>
          </cell>
          <cell r="R19">
            <v>57678000</v>
          </cell>
          <cell r="S19">
            <v>13505300</v>
          </cell>
          <cell r="X19">
            <v>267755177.19</v>
          </cell>
          <cell r="Y19">
            <v>49202847.41</v>
          </cell>
        </row>
        <row r="20">
          <cell r="C20">
            <v>348404431.9</v>
          </cell>
          <cell r="D20">
            <v>67324658.27</v>
          </cell>
          <cell r="F20">
            <v>140819222</v>
          </cell>
          <cell r="G20">
            <v>29031870.87</v>
          </cell>
          <cell r="O20">
            <v>207585209.89999998</v>
          </cell>
          <cell r="P20">
            <v>38292787.39999999</v>
          </cell>
          <cell r="R20">
            <v>20014400</v>
          </cell>
          <cell r="S20">
            <v>4330300</v>
          </cell>
          <cell r="X20">
            <v>354019899.65999997</v>
          </cell>
          <cell r="Y20">
            <v>70956177.99</v>
          </cell>
        </row>
        <row r="21">
          <cell r="C21">
            <v>582391116.7</v>
          </cell>
          <cell r="D21">
            <v>104269966.28999999</v>
          </cell>
          <cell r="F21">
            <v>256322710</v>
          </cell>
          <cell r="G21">
            <v>57700285.54</v>
          </cell>
          <cell r="O21">
            <v>326068406.7</v>
          </cell>
          <cell r="P21">
            <v>46569680.75</v>
          </cell>
          <cell r="X21">
            <v>601226408.7</v>
          </cell>
          <cell r="Y21">
            <v>86847019.21</v>
          </cell>
        </row>
        <row r="22">
          <cell r="C22">
            <v>157779416.74</v>
          </cell>
          <cell r="D22">
            <v>30170320.05</v>
          </cell>
          <cell r="F22">
            <v>33284250</v>
          </cell>
          <cell r="G22">
            <v>6519096.78</v>
          </cell>
          <cell r="O22">
            <v>124495166.74000001</v>
          </cell>
          <cell r="P22">
            <v>23651223.27</v>
          </cell>
          <cell r="R22">
            <v>23335900</v>
          </cell>
          <cell r="S22">
            <v>5421300</v>
          </cell>
          <cell r="X22">
            <v>161968217.74</v>
          </cell>
          <cell r="Y22">
            <v>30986747.689999998</v>
          </cell>
        </row>
        <row r="23">
          <cell r="C23">
            <v>119381788</v>
          </cell>
          <cell r="D23">
            <v>24659508.93</v>
          </cell>
          <cell r="F23">
            <v>20327950</v>
          </cell>
          <cell r="G23">
            <v>5786267.17</v>
          </cell>
          <cell r="O23">
            <v>99053838</v>
          </cell>
          <cell r="P23">
            <v>18873241.76</v>
          </cell>
          <cell r="R23">
            <v>24914300</v>
          </cell>
          <cell r="S23">
            <v>5826300</v>
          </cell>
          <cell r="X23">
            <v>120573388</v>
          </cell>
          <cell r="Y23">
            <v>25668950.549999997</v>
          </cell>
        </row>
        <row r="24">
          <cell r="C24">
            <v>321096863.03999996</v>
          </cell>
          <cell r="D24">
            <v>63486920.79</v>
          </cell>
          <cell r="F24">
            <v>119434173</v>
          </cell>
          <cell r="G24">
            <v>26198871.9</v>
          </cell>
          <cell r="O24">
            <v>201662690.04</v>
          </cell>
          <cell r="P24">
            <v>37288048.89</v>
          </cell>
          <cell r="R24">
            <v>7515200</v>
          </cell>
          <cell r="S24">
            <v>1423800</v>
          </cell>
          <cell r="X24">
            <v>329868974.55</v>
          </cell>
          <cell r="Y24">
            <v>59153228.85</v>
          </cell>
        </row>
        <row r="25">
          <cell r="C25">
            <v>270988928.46000004</v>
          </cell>
          <cell r="D25">
            <v>87520446.47999999</v>
          </cell>
          <cell r="F25">
            <v>55558930</v>
          </cell>
          <cell r="G25">
            <v>11166779.16</v>
          </cell>
          <cell r="O25">
            <v>215429998.46</v>
          </cell>
          <cell r="P25">
            <v>76353667.32</v>
          </cell>
          <cell r="R25">
            <v>38072600</v>
          </cell>
          <cell r="S25">
            <v>8859700</v>
          </cell>
          <cell r="X25">
            <v>276933208.52</v>
          </cell>
          <cell r="Y25">
            <v>89771661.42000002</v>
          </cell>
        </row>
        <row r="26">
          <cell r="C26">
            <v>170568479.57</v>
          </cell>
          <cell r="D26">
            <v>34199395.02</v>
          </cell>
          <cell r="F26">
            <v>38390100</v>
          </cell>
          <cell r="G26">
            <v>8658364.63</v>
          </cell>
          <cell r="O26">
            <v>132178379.57</v>
          </cell>
          <cell r="P26">
            <v>25541030.39</v>
          </cell>
          <cell r="R26">
            <v>34961200</v>
          </cell>
          <cell r="S26">
            <v>8170300</v>
          </cell>
          <cell r="X26">
            <v>172444789.57</v>
          </cell>
          <cell r="Y26">
            <v>30679109.490000002</v>
          </cell>
        </row>
        <row r="27">
          <cell r="C27">
            <v>305370239.91999996</v>
          </cell>
          <cell r="D27">
            <v>60706914.150000006</v>
          </cell>
          <cell r="F27">
            <v>155688800</v>
          </cell>
          <cell r="G27">
            <v>32975397.3</v>
          </cell>
          <cell r="O27">
            <v>149681439.92</v>
          </cell>
          <cell r="P27">
            <v>27731516.85</v>
          </cell>
          <cell r="R27">
            <v>52151200</v>
          </cell>
          <cell r="S27">
            <v>11819300</v>
          </cell>
          <cell r="X27">
            <v>311620239.92</v>
          </cell>
          <cell r="Y27">
            <v>57479238.82</v>
          </cell>
        </row>
        <row r="28">
          <cell r="C28">
            <v>374599289.62</v>
          </cell>
          <cell r="D28">
            <v>74646319.04</v>
          </cell>
          <cell r="F28">
            <v>245645000</v>
          </cell>
          <cell r="G28">
            <v>49911101.38</v>
          </cell>
          <cell r="O28">
            <v>128954289.62</v>
          </cell>
          <cell r="P28">
            <v>24735217.66</v>
          </cell>
          <cell r="R28">
            <v>347200</v>
          </cell>
          <cell r="X28">
            <v>396878488.62</v>
          </cell>
          <cell r="Y28">
            <v>71088060.17</v>
          </cell>
        </row>
        <row r="29">
          <cell r="C29">
            <v>1126219631.52</v>
          </cell>
          <cell r="D29">
            <v>179229366.48</v>
          </cell>
          <cell r="F29">
            <v>505505500</v>
          </cell>
          <cell r="G29">
            <v>120634314.74</v>
          </cell>
          <cell r="O29">
            <v>620714131.52</v>
          </cell>
          <cell r="P29">
            <v>58595051.74</v>
          </cell>
          <cell r="R29">
            <v>0</v>
          </cell>
          <cell r="X29">
            <v>1166219606.52</v>
          </cell>
          <cell r="Y29">
            <v>170038729.53</v>
          </cell>
        </row>
        <row r="30">
          <cell r="C30">
            <v>240622179.4</v>
          </cell>
          <cell r="D30">
            <v>52399230.55</v>
          </cell>
          <cell r="F30">
            <v>124282800</v>
          </cell>
          <cell r="G30">
            <v>30485551.67</v>
          </cell>
          <cell r="O30">
            <v>116339379.4</v>
          </cell>
          <cell r="P30">
            <v>21913678.88</v>
          </cell>
          <cell r="R30">
            <v>37689800</v>
          </cell>
          <cell r="S30">
            <v>8485900</v>
          </cell>
          <cell r="X30">
            <v>251917053.39</v>
          </cell>
          <cell r="Y30">
            <v>46277499.86</v>
          </cell>
        </row>
        <row r="31">
          <cell r="C31">
            <v>4978460951.25</v>
          </cell>
          <cell r="D31">
            <v>1307394371.1</v>
          </cell>
          <cell r="F31">
            <v>3075706400</v>
          </cell>
          <cell r="G31">
            <v>721688002.54</v>
          </cell>
          <cell r="O31">
            <v>1902754551.25</v>
          </cell>
          <cell r="P31">
            <v>585706368.56</v>
          </cell>
          <cell r="R31">
            <v>0</v>
          </cell>
          <cell r="X31">
            <v>5273460951.25</v>
          </cell>
          <cell r="Y31">
            <v>1278197883.18</v>
          </cell>
        </row>
        <row r="32">
          <cell r="C32">
            <v>1023104648</v>
          </cell>
          <cell r="O32">
            <v>1023104648</v>
          </cell>
          <cell r="X32">
            <v>1023104648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tabSelected="1" view="pageBreakPreview" zoomScaleSheetLayoutView="100" zoomScalePageLayoutView="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38" sqref="AC38"/>
    </sheetView>
  </sheetViews>
  <sheetFormatPr defaultColWidth="9.00390625" defaultRowHeight="12.75"/>
  <cols>
    <col min="1" max="1" width="3.375" style="54" customWidth="1"/>
    <col min="2" max="2" width="21.625" style="1" customWidth="1"/>
    <col min="3" max="3" width="13.875" style="36" customWidth="1"/>
    <col min="4" max="4" width="13.875" style="1" customWidth="1"/>
    <col min="5" max="5" width="4.875" style="2" customWidth="1"/>
    <col min="6" max="7" width="13.875" style="1" customWidth="1"/>
    <col min="8" max="8" width="13.375" style="1" customWidth="1"/>
    <col min="9" max="10" width="10.75390625" style="1" hidden="1" customWidth="1"/>
    <col min="11" max="12" width="9.125" style="1" hidden="1" customWidth="1"/>
    <col min="13" max="13" width="9.125" style="1" customWidth="1"/>
    <col min="14" max="14" width="10.75390625" style="2" customWidth="1"/>
    <col min="15" max="16" width="9.25390625" style="1" hidden="1" customWidth="1"/>
    <col min="17" max="17" width="13.625" style="1" customWidth="1"/>
    <col min="18" max="18" width="14.75390625" style="1" customWidth="1"/>
    <col min="19" max="19" width="5.375" style="2" customWidth="1"/>
    <col min="20" max="20" width="13.375" style="1" customWidth="1"/>
    <col min="21" max="21" width="13.25390625" style="1" customWidth="1"/>
    <col min="22" max="22" width="5.75390625" style="2" customWidth="1"/>
    <col min="23" max="23" width="9.75390625" style="1" hidden="1" customWidth="1"/>
    <col min="24" max="24" width="10.75390625" style="1" hidden="1" customWidth="1"/>
    <col min="25" max="25" width="0.12890625" style="1" customWidth="1"/>
    <col min="26" max="26" width="10.875" style="1" customWidth="1"/>
    <col min="27" max="27" width="12.625" style="1" customWidth="1"/>
    <col min="28" max="28" width="14.00390625" style="1" customWidth="1"/>
    <col min="29" max="29" width="12.75390625" style="1" customWidth="1"/>
    <col min="30" max="30" width="5.375" style="2" customWidth="1"/>
    <col min="31" max="31" width="14.00390625" style="1" customWidth="1"/>
    <col min="32" max="32" width="12.75390625" style="1" customWidth="1"/>
    <col min="33" max="33" width="12.00390625" style="3" customWidth="1"/>
    <col min="34" max="34" width="12.00390625" style="3" hidden="1" customWidth="1"/>
    <col min="35" max="35" width="12.625" style="3" hidden="1" customWidth="1"/>
    <col min="36" max="37" width="0" style="3" hidden="1" customWidth="1"/>
    <col min="38" max="16384" width="9.125" style="1" customWidth="1"/>
  </cols>
  <sheetData>
    <row r="1" spans="1:27" ht="15.75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63"/>
      <c r="AA1" s="63"/>
    </row>
    <row r="2" spans="1:32" ht="11.25">
      <c r="A2" s="4" t="s">
        <v>0</v>
      </c>
      <c r="B2" s="5"/>
      <c r="C2" s="6"/>
      <c r="D2" s="5"/>
      <c r="E2" s="7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7"/>
      <c r="T2" s="5"/>
      <c r="U2" s="5"/>
      <c r="V2" s="7"/>
      <c r="W2" s="5"/>
      <c r="X2" s="5"/>
      <c r="Y2" s="5"/>
      <c r="Z2" s="5"/>
      <c r="AA2" s="5"/>
      <c r="AC2" s="85" t="s">
        <v>1</v>
      </c>
      <c r="AD2" s="85"/>
      <c r="AF2" s="8" t="s">
        <v>2</v>
      </c>
    </row>
    <row r="3" spans="1:32" ht="14.25" customHeight="1">
      <c r="A3" s="86" t="s">
        <v>3</v>
      </c>
      <c r="B3" s="89" t="s">
        <v>4</v>
      </c>
      <c r="C3" s="67" t="s">
        <v>5</v>
      </c>
      <c r="D3" s="77"/>
      <c r="E3" s="68"/>
      <c r="F3" s="73" t="s">
        <v>6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67" t="s">
        <v>45</v>
      </c>
      <c r="AA3" s="68"/>
      <c r="AB3" s="67" t="s">
        <v>7</v>
      </c>
      <c r="AC3" s="77"/>
      <c r="AD3" s="68"/>
      <c r="AE3" s="67" t="s">
        <v>8</v>
      </c>
      <c r="AF3" s="68"/>
    </row>
    <row r="4" spans="1:32" ht="47.25" customHeight="1">
      <c r="A4" s="87"/>
      <c r="B4" s="90"/>
      <c r="C4" s="69"/>
      <c r="D4" s="78"/>
      <c r="E4" s="70"/>
      <c r="F4" s="73" t="s">
        <v>9</v>
      </c>
      <c r="G4" s="74"/>
      <c r="H4" s="74"/>
      <c r="I4" s="74"/>
      <c r="J4" s="74"/>
      <c r="K4" s="74"/>
      <c r="L4" s="74"/>
      <c r="M4" s="74"/>
      <c r="N4" s="75"/>
      <c r="O4" s="11"/>
      <c r="P4" s="11"/>
      <c r="Q4" s="67" t="s">
        <v>10</v>
      </c>
      <c r="R4" s="77"/>
      <c r="S4" s="68"/>
      <c r="T4" s="67" t="s">
        <v>11</v>
      </c>
      <c r="U4" s="77"/>
      <c r="V4" s="68"/>
      <c r="W4" s="73" t="s">
        <v>12</v>
      </c>
      <c r="X4" s="74"/>
      <c r="Y4" s="74"/>
      <c r="Z4" s="69"/>
      <c r="AA4" s="70"/>
      <c r="AB4" s="69"/>
      <c r="AC4" s="78"/>
      <c r="AD4" s="70"/>
      <c r="AE4" s="69"/>
      <c r="AF4" s="70"/>
    </row>
    <row r="5" spans="1:32" ht="16.5" customHeight="1">
      <c r="A5" s="87"/>
      <c r="B5" s="90"/>
      <c r="C5" s="71"/>
      <c r="D5" s="79"/>
      <c r="E5" s="72"/>
      <c r="F5" s="80" t="s">
        <v>13</v>
      </c>
      <c r="G5" s="82" t="s">
        <v>14</v>
      </c>
      <c r="H5" s="82"/>
      <c r="I5" s="10"/>
      <c r="J5" s="10"/>
      <c r="K5" s="10"/>
      <c r="L5" s="10"/>
      <c r="M5" s="74" t="s">
        <v>15</v>
      </c>
      <c r="N5" s="83"/>
      <c r="O5" s="12"/>
      <c r="P5" s="10"/>
      <c r="Q5" s="71"/>
      <c r="R5" s="79"/>
      <c r="S5" s="72"/>
      <c r="T5" s="71"/>
      <c r="U5" s="79"/>
      <c r="V5" s="72"/>
      <c r="W5" s="9"/>
      <c r="X5" s="10"/>
      <c r="Y5" s="10"/>
      <c r="Z5" s="69"/>
      <c r="AA5" s="70"/>
      <c r="AB5" s="71"/>
      <c r="AC5" s="79"/>
      <c r="AD5" s="72"/>
      <c r="AE5" s="71"/>
      <c r="AF5" s="72"/>
    </row>
    <row r="6" spans="1:37" s="19" customFormat="1" ht="38.25" customHeight="1">
      <c r="A6" s="88"/>
      <c r="B6" s="90"/>
      <c r="C6" s="13" t="s">
        <v>13</v>
      </c>
      <c r="D6" s="13" t="s">
        <v>14</v>
      </c>
      <c r="E6" s="14" t="s">
        <v>15</v>
      </c>
      <c r="F6" s="81"/>
      <c r="G6" s="13" t="s">
        <v>47</v>
      </c>
      <c r="H6" s="13" t="s">
        <v>50</v>
      </c>
      <c r="I6" s="15"/>
      <c r="J6" s="15"/>
      <c r="K6" s="15"/>
      <c r="L6" s="15"/>
      <c r="M6" s="55" t="s">
        <v>48</v>
      </c>
      <c r="N6" s="15" t="s">
        <v>49</v>
      </c>
      <c r="O6" s="15"/>
      <c r="P6" s="16"/>
      <c r="Q6" s="17" t="s">
        <v>13</v>
      </c>
      <c r="R6" s="13" t="s">
        <v>14</v>
      </c>
      <c r="S6" s="15" t="s">
        <v>15</v>
      </c>
      <c r="T6" s="13" t="s">
        <v>13</v>
      </c>
      <c r="U6" s="15" t="s">
        <v>14</v>
      </c>
      <c r="V6" s="13" t="s">
        <v>15</v>
      </c>
      <c r="W6" s="13" t="s">
        <v>13</v>
      </c>
      <c r="X6" s="15" t="s">
        <v>14</v>
      </c>
      <c r="Y6" s="15"/>
      <c r="Z6" s="13" t="s">
        <v>16</v>
      </c>
      <c r="AA6" s="15" t="s">
        <v>14</v>
      </c>
      <c r="AB6" s="13" t="s">
        <v>16</v>
      </c>
      <c r="AC6" s="15" t="s">
        <v>14</v>
      </c>
      <c r="AD6" s="13" t="s">
        <v>15</v>
      </c>
      <c r="AE6" s="13" t="s">
        <v>16</v>
      </c>
      <c r="AF6" s="15" t="s">
        <v>14</v>
      </c>
      <c r="AG6" s="18"/>
      <c r="AH6" s="18"/>
      <c r="AI6" s="18"/>
      <c r="AJ6" s="18"/>
      <c r="AK6" s="18"/>
    </row>
    <row r="7" spans="1:32" ht="11.25">
      <c r="A7" s="20">
        <v>1</v>
      </c>
      <c r="B7" s="21" t="s">
        <v>17</v>
      </c>
      <c r="C7" s="22">
        <f>'[1]Конс_руб'!C6/1000</f>
        <v>205986.18980000002</v>
      </c>
      <c r="D7" s="23">
        <f>'[1]Конс_руб'!D6/1000</f>
        <v>37603.52381</v>
      </c>
      <c r="E7" s="24">
        <f aca="true" t="shared" si="0" ref="E7:E34">+D7/C7*100</f>
        <v>18.25536160774211</v>
      </c>
      <c r="F7" s="22">
        <f>'[1]Конс_руб'!F6/1000</f>
        <v>37223.809</v>
      </c>
      <c r="G7" s="62">
        <v>8358.38028</v>
      </c>
      <c r="H7" s="25">
        <f>'[1]Конс_руб'!G6/1000</f>
        <v>9258.70388</v>
      </c>
      <c r="I7" s="1">
        <v>34629</v>
      </c>
      <c r="J7" s="1">
        <v>21298</v>
      </c>
      <c r="K7" s="26" t="e">
        <f>+#REF!-I7</f>
        <v>#REF!</v>
      </c>
      <c r="L7" s="27" t="e">
        <f>+#REF!-J7</f>
        <v>#REF!</v>
      </c>
      <c r="M7" s="27">
        <f>H7/G7*100</f>
        <v>110.77150799365161</v>
      </c>
      <c r="N7" s="28">
        <f aca="true" t="shared" si="1" ref="N7:N34">+H7/F7*100</f>
        <v>24.87306949162564</v>
      </c>
      <c r="O7" s="29">
        <v>110520.8</v>
      </c>
      <c r="P7" s="29">
        <v>109978.9</v>
      </c>
      <c r="Q7" s="25">
        <f>'[1]Конс_руб'!O6/1000</f>
        <v>168762.3808</v>
      </c>
      <c r="R7" s="25">
        <f>'[1]Конс_руб'!P6/1000</f>
        <v>28344.81993</v>
      </c>
      <c r="S7" s="28">
        <f aca="true" t="shared" si="2" ref="S7:S34">+R7/Q7*100</f>
        <v>16.795698067089607</v>
      </c>
      <c r="T7" s="25">
        <f>'[1]Конс_руб'!R6/1000</f>
        <v>36685.7</v>
      </c>
      <c r="U7" s="25">
        <f>'[1]Конс_руб'!S6/1000</f>
        <v>8576.7</v>
      </c>
      <c r="V7" s="28">
        <f aca="true" t="shared" si="3" ref="V7:V31">+U7/T7*100</f>
        <v>23.37886424410602</v>
      </c>
      <c r="W7" s="30">
        <v>18850000</v>
      </c>
      <c r="X7" s="31">
        <v>102220.49</v>
      </c>
      <c r="Y7" s="32">
        <v>49364</v>
      </c>
      <c r="Z7" s="32">
        <v>0</v>
      </c>
      <c r="AA7" s="64">
        <v>-1162.9098700000002</v>
      </c>
      <c r="AB7" s="22">
        <f>'[1]Конс_руб'!X6/1000</f>
        <v>210455.3168</v>
      </c>
      <c r="AC7" s="25">
        <f>'[1]Конс_руб'!Y6/1000</f>
        <v>37045.00508</v>
      </c>
      <c r="AD7" s="33">
        <f aca="true" t="shared" si="4" ref="AD7:AD34">AC7/AB7*100</f>
        <v>17.60231370880719</v>
      </c>
      <c r="AE7" s="25">
        <f aca="true" t="shared" si="5" ref="AE7:AE33">C7-AB7</f>
        <v>-4469.126999999979</v>
      </c>
      <c r="AF7" s="25">
        <f>D7-AC7</f>
        <v>558.5187299999961</v>
      </c>
    </row>
    <row r="8" spans="1:32" ht="11.25">
      <c r="A8" s="20">
        <v>2</v>
      </c>
      <c r="B8" s="28" t="s">
        <v>18</v>
      </c>
      <c r="C8" s="22">
        <f>'[1]Конс_руб'!C7/1000</f>
        <v>197155.77896</v>
      </c>
      <c r="D8" s="23">
        <f>'[1]Конс_руб'!D7/1000</f>
        <v>36783.94652</v>
      </c>
      <c r="E8" s="28">
        <f t="shared" si="0"/>
        <v>18.657300695945068</v>
      </c>
      <c r="F8" s="22">
        <f>'[1]Конс_руб'!F7/1000</f>
        <v>35100.963</v>
      </c>
      <c r="G8" s="62">
        <v>8026.211260000002</v>
      </c>
      <c r="H8" s="25">
        <f>'[1]Конс_руб'!G7/1000</f>
        <v>8008.380190000001</v>
      </c>
      <c r="I8" s="1">
        <v>23477</v>
      </c>
      <c r="J8" s="1">
        <v>15341</v>
      </c>
      <c r="K8" s="34" t="e">
        <f>+#REF!-I8</f>
        <v>#REF!</v>
      </c>
      <c r="L8" s="35" t="e">
        <f>+#REF!-J8</f>
        <v>#REF!</v>
      </c>
      <c r="M8" s="27">
        <f aca="true" t="shared" si="6" ref="M8:M34">H8/G8*100</f>
        <v>99.77783951328486</v>
      </c>
      <c r="N8" s="28">
        <f t="shared" si="1"/>
        <v>22.815272019744874</v>
      </c>
      <c r="O8" s="29">
        <v>133040.7</v>
      </c>
      <c r="P8" s="29">
        <v>131392.5</v>
      </c>
      <c r="Q8" s="25">
        <f>'[1]Конс_руб'!O7/1000</f>
        <v>162054.81596</v>
      </c>
      <c r="R8" s="25">
        <f>'[1]Конс_руб'!P7/1000</f>
        <v>28775.566329999998</v>
      </c>
      <c r="S8" s="28">
        <f t="shared" si="2"/>
        <v>17.756686933082367</v>
      </c>
      <c r="T8" s="25">
        <f>'[1]Конс_руб'!R7/1000</f>
        <v>36426.5</v>
      </c>
      <c r="U8" s="25">
        <f>'[1]Конс_руб'!S7/1000</f>
        <v>8505.8</v>
      </c>
      <c r="V8" s="28">
        <f t="shared" si="3"/>
        <v>23.350582680191618</v>
      </c>
      <c r="W8" s="30">
        <v>9495900</v>
      </c>
      <c r="X8" s="31">
        <v>361326</v>
      </c>
      <c r="Y8" s="32">
        <v>66320</v>
      </c>
      <c r="Z8" s="32">
        <v>0</v>
      </c>
      <c r="AA8" s="65">
        <v>-3330.36045</v>
      </c>
      <c r="AB8" s="22">
        <f>'[1]Конс_руб'!X7/1000</f>
        <v>204470.55296</v>
      </c>
      <c r="AC8" s="25">
        <f>'[1]Конс_руб'!Y7/1000</f>
        <v>39935.74537</v>
      </c>
      <c r="AD8" s="33">
        <f t="shared" si="4"/>
        <v>19.531294258206714</v>
      </c>
      <c r="AE8" s="25">
        <f t="shared" si="5"/>
        <v>-7314.774000000005</v>
      </c>
      <c r="AF8" s="25">
        <f aca="true" t="shared" si="7" ref="AF8:AF32">D8-AC8</f>
        <v>-3151.798849999999</v>
      </c>
    </row>
    <row r="9" spans="1:32" ht="11.25">
      <c r="A9" s="20">
        <v>3</v>
      </c>
      <c r="B9" s="28" t="s">
        <v>19</v>
      </c>
      <c r="C9" s="22">
        <f>'[1]Конс_руб'!C8/1000</f>
        <v>465983.51327999996</v>
      </c>
      <c r="D9" s="23">
        <f>'[1]Конс_руб'!D8/1000</f>
        <v>76612.15524</v>
      </c>
      <c r="E9" s="28">
        <f t="shared" si="0"/>
        <v>16.440958329348728</v>
      </c>
      <c r="F9" s="22">
        <f>'[1]Конс_руб'!F8/1000</f>
        <v>94348.013</v>
      </c>
      <c r="G9" s="62">
        <v>17180.98567</v>
      </c>
      <c r="H9" s="25">
        <f>'[1]Конс_руб'!G8/1000</f>
        <v>18405.33374</v>
      </c>
      <c r="I9" s="1">
        <v>33078</v>
      </c>
      <c r="J9" s="1">
        <v>21432</v>
      </c>
      <c r="K9" s="34" t="e">
        <f>+#REF!-I9</f>
        <v>#REF!</v>
      </c>
      <c r="L9" s="35" t="e">
        <f>+#REF!-J9</f>
        <v>#REF!</v>
      </c>
      <c r="M9" s="27">
        <f t="shared" si="6"/>
        <v>107.12618061336174</v>
      </c>
      <c r="N9" s="28">
        <f t="shared" si="1"/>
        <v>19.507918773021746</v>
      </c>
      <c r="O9" s="29">
        <v>257007.1</v>
      </c>
      <c r="P9" s="29">
        <v>255575.6</v>
      </c>
      <c r="Q9" s="25">
        <f>'[1]Конс_руб'!O8/1000</f>
        <v>371635.50028</v>
      </c>
      <c r="R9" s="25">
        <f>'[1]Конс_руб'!P8/1000</f>
        <v>58206.8215</v>
      </c>
      <c r="S9" s="28">
        <f t="shared" si="2"/>
        <v>15.662341583660721</v>
      </c>
      <c r="T9" s="25">
        <f>'[1]Конс_руб'!R8/1000</f>
        <v>71535.5</v>
      </c>
      <c r="U9" s="25">
        <f>'[1]Конс_руб'!S8/1000</f>
        <v>16684.1</v>
      </c>
      <c r="V9" s="28">
        <f t="shared" si="3"/>
        <v>23.322825729882364</v>
      </c>
      <c r="W9" s="30">
        <v>5547558</v>
      </c>
      <c r="X9" s="31">
        <v>170140.19</v>
      </c>
      <c r="Y9" s="32">
        <v>132654</v>
      </c>
      <c r="Z9" s="32">
        <v>0</v>
      </c>
      <c r="AA9" s="65">
        <v>-3282.9507799999997</v>
      </c>
      <c r="AB9" s="22">
        <f>'[1]Конс_руб'!X8/1000</f>
        <v>477149.33827999997</v>
      </c>
      <c r="AC9" s="25">
        <f>'[1]Конс_руб'!Y8/1000</f>
        <v>76453.76801</v>
      </c>
      <c r="AD9" s="33">
        <f t="shared" si="4"/>
        <v>16.023027148187204</v>
      </c>
      <c r="AE9" s="25">
        <f t="shared" si="5"/>
        <v>-11165.825000000012</v>
      </c>
      <c r="AF9" s="25">
        <f t="shared" si="7"/>
        <v>158.387229999993</v>
      </c>
    </row>
    <row r="10" spans="1:32" ht="11.25">
      <c r="A10" s="20">
        <v>4</v>
      </c>
      <c r="B10" s="28" t="s">
        <v>20</v>
      </c>
      <c r="C10" s="22">
        <f>'[1]Конс_руб'!C9/1000</f>
        <v>351800.52746</v>
      </c>
      <c r="D10" s="23">
        <f>'[1]Конс_руб'!D9/1000</f>
        <v>73862.15202</v>
      </c>
      <c r="E10" s="28">
        <f t="shared" si="0"/>
        <v>20.995463694521657</v>
      </c>
      <c r="F10" s="22">
        <f>'[1]Конс_руб'!F9/1000</f>
        <v>112277.927</v>
      </c>
      <c r="G10" s="62">
        <v>22325.554620000003</v>
      </c>
      <c r="H10" s="25">
        <f>'[1]Конс_руб'!G9/1000</f>
        <v>24548.432969999998</v>
      </c>
      <c r="I10" s="1">
        <v>45183</v>
      </c>
      <c r="J10" s="1">
        <v>29242</v>
      </c>
      <c r="K10" s="34" t="e">
        <f>+#REF!-I10</f>
        <v>#REF!</v>
      </c>
      <c r="L10" s="35" t="e">
        <f>+#REF!-J10</f>
        <v>#REF!</v>
      </c>
      <c r="M10" s="27">
        <f t="shared" si="6"/>
        <v>109.95665455051524</v>
      </c>
      <c r="N10" s="28">
        <f t="shared" si="1"/>
        <v>21.8639884311366</v>
      </c>
      <c r="O10" s="29">
        <v>235079.1</v>
      </c>
      <c r="P10" s="29">
        <v>228185.9</v>
      </c>
      <c r="Q10" s="25">
        <f>'[1]Конс_руб'!O9/1000</f>
        <v>239522.60046000005</v>
      </c>
      <c r="R10" s="25">
        <f>'[1]Конс_руб'!P9/1000</f>
        <v>49313.71905</v>
      </c>
      <c r="S10" s="28">
        <f t="shared" si="2"/>
        <v>20.588336530788176</v>
      </c>
      <c r="T10" s="25">
        <f>'[1]Конс_руб'!R9/1000</f>
        <v>48290.6</v>
      </c>
      <c r="U10" s="25">
        <f>'[1]Конс_руб'!S9/1000</f>
        <v>11101.6</v>
      </c>
      <c r="V10" s="28">
        <f t="shared" si="3"/>
        <v>22.989153168525554</v>
      </c>
      <c r="W10" s="30">
        <v>8081200</v>
      </c>
      <c r="X10" s="31">
        <v>35641.32</v>
      </c>
      <c r="Y10" s="32">
        <v>114702</v>
      </c>
      <c r="Z10" s="32">
        <v>0</v>
      </c>
      <c r="AA10" s="65">
        <v>-2248.7224100000003</v>
      </c>
      <c r="AB10" s="22">
        <f>'[1]Конс_руб'!X9/1000</f>
        <v>363577.73245999997</v>
      </c>
      <c r="AC10" s="25">
        <f>'[1]Конс_руб'!Y9/1000</f>
        <v>66379.63343999999</v>
      </c>
      <c r="AD10" s="33">
        <f t="shared" si="4"/>
        <v>18.257342932106805</v>
      </c>
      <c r="AE10" s="25">
        <f t="shared" si="5"/>
        <v>-11777.204999999958</v>
      </c>
      <c r="AF10" s="25">
        <f t="shared" si="7"/>
        <v>7482.518580000004</v>
      </c>
    </row>
    <row r="11" spans="1:32" ht="11.25">
      <c r="A11" s="20">
        <v>5</v>
      </c>
      <c r="B11" s="28" t="s">
        <v>21</v>
      </c>
      <c r="C11" s="22">
        <f>'[1]Конс_руб'!C10/1000</f>
        <v>256707.08292</v>
      </c>
      <c r="D11" s="23">
        <f>'[1]Конс_руб'!D10/1000</f>
        <v>50601.27139</v>
      </c>
      <c r="E11" s="28">
        <f t="shared" si="0"/>
        <v>19.711677143621838</v>
      </c>
      <c r="F11" s="22">
        <f>'[1]Конс_руб'!F10/1000</f>
        <v>60320.186</v>
      </c>
      <c r="G11" s="62">
        <v>11996.605349999998</v>
      </c>
      <c r="H11" s="25">
        <f>'[1]Конс_руб'!G10/1000</f>
        <v>12673.70892</v>
      </c>
      <c r="I11" s="1">
        <v>24663</v>
      </c>
      <c r="J11" s="1">
        <v>17887</v>
      </c>
      <c r="K11" s="34" t="e">
        <f>+#REF!-I11</f>
        <v>#REF!</v>
      </c>
      <c r="L11" s="35" t="e">
        <f>+#REF!-J11</f>
        <v>#REF!</v>
      </c>
      <c r="M11" s="27">
        <f t="shared" si="6"/>
        <v>105.64412640280779</v>
      </c>
      <c r="N11" s="28">
        <f t="shared" si="1"/>
        <v>21.010725862151684</v>
      </c>
      <c r="O11" s="29">
        <v>155198.1</v>
      </c>
      <c r="P11" s="29">
        <v>152740.1</v>
      </c>
      <c r="Q11" s="25">
        <f>'[1]Конс_руб'!O10/1000</f>
        <v>196386.89692</v>
      </c>
      <c r="R11" s="25">
        <f>'[1]Конс_руб'!P10/1000</f>
        <v>37927.56247</v>
      </c>
      <c r="S11" s="28">
        <f t="shared" si="2"/>
        <v>19.312674656420757</v>
      </c>
      <c r="T11" s="25">
        <f>'[1]Конс_руб'!R10/1000</f>
        <v>49014.7</v>
      </c>
      <c r="U11" s="25">
        <f>'[1]Конс_руб'!S10/1000</f>
        <v>11428.6</v>
      </c>
      <c r="V11" s="28">
        <f t="shared" si="3"/>
        <v>23.316678465848003</v>
      </c>
      <c r="W11" s="30">
        <v>6289200</v>
      </c>
      <c r="X11" s="31">
        <v>203044.93</v>
      </c>
      <c r="Y11" s="32">
        <v>73944</v>
      </c>
      <c r="Z11" s="32">
        <v>0</v>
      </c>
      <c r="AA11" s="65">
        <v>-512.11945</v>
      </c>
      <c r="AB11" s="22">
        <f>'[1]Конс_руб'!X10/1000</f>
        <v>262347.80691999994</v>
      </c>
      <c r="AC11" s="25">
        <f>'[1]Конс_руб'!Y10/1000</f>
        <v>43673.14426</v>
      </c>
      <c r="AD11" s="33">
        <f t="shared" si="4"/>
        <v>16.64703996298991</v>
      </c>
      <c r="AE11" s="25">
        <f t="shared" si="5"/>
        <v>-5640.723999999958</v>
      </c>
      <c r="AF11" s="25">
        <f t="shared" si="7"/>
        <v>6928.127130000001</v>
      </c>
    </row>
    <row r="12" spans="1:32" ht="11.25">
      <c r="A12" s="20">
        <v>6</v>
      </c>
      <c r="B12" s="28" t="s">
        <v>22</v>
      </c>
      <c r="C12" s="22">
        <f>'[1]Конс_руб'!C11/1000</f>
        <v>402709.52062</v>
      </c>
      <c r="D12" s="23">
        <f>'[1]Конс_руб'!D11/1000</f>
        <v>80688.4465</v>
      </c>
      <c r="E12" s="28">
        <f t="shared" si="0"/>
        <v>20.036389101448208</v>
      </c>
      <c r="F12" s="22">
        <f>'[1]Конс_руб'!F11/1000</f>
        <v>77198.64</v>
      </c>
      <c r="G12" s="62">
        <v>13983.768199999999</v>
      </c>
      <c r="H12" s="25">
        <f>'[1]Конс_руб'!G11/1000</f>
        <v>13106.628149999999</v>
      </c>
      <c r="I12" s="1">
        <v>34692</v>
      </c>
      <c r="J12" s="1">
        <v>22961</v>
      </c>
      <c r="K12" s="34" t="e">
        <f>+#REF!-I12</f>
        <v>#REF!</v>
      </c>
      <c r="L12" s="35" t="e">
        <f>+#REF!-J12</f>
        <v>#REF!</v>
      </c>
      <c r="M12" s="27">
        <f t="shared" si="6"/>
        <v>93.72744143456269</v>
      </c>
      <c r="N12" s="28">
        <f t="shared" si="1"/>
        <v>16.97779669434591</v>
      </c>
      <c r="O12" s="29">
        <v>229475.6</v>
      </c>
      <c r="P12" s="29">
        <v>226467.7</v>
      </c>
      <c r="Q12" s="25">
        <f>'[1]Конс_руб'!O11/1000</f>
        <v>325510.88062</v>
      </c>
      <c r="R12" s="25">
        <f>'[1]Конс_руб'!P11/1000</f>
        <v>67581.81834999999</v>
      </c>
      <c r="S12" s="28">
        <f t="shared" si="2"/>
        <v>20.761769382724477</v>
      </c>
      <c r="T12" s="25">
        <f>'[1]Конс_руб'!R11/1000</f>
        <v>105399.7</v>
      </c>
      <c r="U12" s="25">
        <f>'[1]Конс_руб'!S11/1000</f>
        <v>24785.4</v>
      </c>
      <c r="V12" s="28">
        <f t="shared" si="3"/>
        <v>23.515626704819844</v>
      </c>
      <c r="W12" s="30">
        <v>7538200</v>
      </c>
      <c r="X12" s="31">
        <v>64629.85</v>
      </c>
      <c r="Y12" s="32">
        <v>105309</v>
      </c>
      <c r="Z12" s="32">
        <v>0</v>
      </c>
      <c r="AA12" s="65">
        <v>-1093.05027</v>
      </c>
      <c r="AB12" s="22">
        <f>'[1]Конс_руб'!X11/1000</f>
        <v>407990.16672000004</v>
      </c>
      <c r="AC12" s="25">
        <f>'[1]Конс_руб'!Y11/1000</f>
        <v>75638.16684</v>
      </c>
      <c r="AD12" s="33">
        <f t="shared" si="4"/>
        <v>18.539213199201882</v>
      </c>
      <c r="AE12" s="25">
        <f t="shared" si="5"/>
        <v>-5280.646100000013</v>
      </c>
      <c r="AF12" s="25">
        <f t="shared" si="7"/>
        <v>5050.27966</v>
      </c>
    </row>
    <row r="13" spans="1:32" ht="11.25">
      <c r="A13" s="20">
        <v>7</v>
      </c>
      <c r="B13" s="28" t="s">
        <v>23</v>
      </c>
      <c r="C13" s="22">
        <f>'[1]Конс_руб'!C12/1000</f>
        <v>207511.60336</v>
      </c>
      <c r="D13" s="23">
        <f>'[1]Конс_руб'!D12/1000</f>
        <v>41899.93651</v>
      </c>
      <c r="E13" s="28">
        <f t="shared" si="0"/>
        <v>20.191611375731213</v>
      </c>
      <c r="F13" s="22">
        <f>'[1]Конс_руб'!F12/1000</f>
        <v>78481.2</v>
      </c>
      <c r="G13" s="62">
        <v>15033.499819999999</v>
      </c>
      <c r="H13" s="25">
        <f>'[1]Конс_руб'!G12/1000</f>
        <v>14554.324149999999</v>
      </c>
      <c r="I13" s="1">
        <v>27654</v>
      </c>
      <c r="J13" s="1">
        <v>17376</v>
      </c>
      <c r="K13" s="34" t="e">
        <f>+#REF!-I13</f>
        <v>#REF!</v>
      </c>
      <c r="L13" s="35" t="e">
        <f>+#REF!-J13</f>
        <v>#REF!</v>
      </c>
      <c r="M13" s="27">
        <f t="shared" si="6"/>
        <v>96.81261399050591</v>
      </c>
      <c r="N13" s="28">
        <f t="shared" si="1"/>
        <v>18.54498166439861</v>
      </c>
      <c r="O13" s="29">
        <v>146239.1</v>
      </c>
      <c r="P13" s="29">
        <v>145890.6</v>
      </c>
      <c r="Q13" s="25">
        <f>'[1]Конс_руб'!O12/1000</f>
        <v>129030.40336000001</v>
      </c>
      <c r="R13" s="25">
        <f>'[1]Конс_руб'!P12/1000</f>
        <v>27345.61236</v>
      </c>
      <c r="S13" s="28">
        <f t="shared" si="2"/>
        <v>21.193154208550865</v>
      </c>
      <c r="T13" s="25">
        <f>'[1]Конс_руб'!R12/1000</f>
        <v>21224.4</v>
      </c>
      <c r="U13" s="25">
        <f>'[1]Конс_руб'!S12/1000</f>
        <v>6803.7</v>
      </c>
      <c r="V13" s="28">
        <f t="shared" si="3"/>
        <v>32.05602985243399</v>
      </c>
      <c r="W13" s="30">
        <v>2662720</v>
      </c>
      <c r="X13" s="31">
        <v>200766.13</v>
      </c>
      <c r="Y13" s="32">
        <v>75592</v>
      </c>
      <c r="Z13" s="32">
        <v>0</v>
      </c>
      <c r="AA13" s="65">
        <v>-1230.89546</v>
      </c>
      <c r="AB13" s="22">
        <f>'[1]Конс_руб'!X12/1000</f>
        <v>211913.32122</v>
      </c>
      <c r="AC13" s="25">
        <f>'[1]Конс_руб'!Y12/1000</f>
        <v>39430.62558000001</v>
      </c>
      <c r="AD13" s="33">
        <f t="shared" si="4"/>
        <v>18.606959370461045</v>
      </c>
      <c r="AE13" s="25">
        <f t="shared" si="5"/>
        <v>-4401.717860000004</v>
      </c>
      <c r="AF13" s="25">
        <f t="shared" si="7"/>
        <v>2469.3109299999924</v>
      </c>
    </row>
    <row r="14" spans="1:32" ht="11.25">
      <c r="A14" s="20">
        <v>8</v>
      </c>
      <c r="B14" s="28" t="s">
        <v>24</v>
      </c>
      <c r="C14" s="22">
        <f>'[1]Конс_руб'!C13/1000</f>
        <v>280275.74535000004</v>
      </c>
      <c r="D14" s="23">
        <f>'[1]Конс_руб'!D13/1000</f>
        <v>56809.80517</v>
      </c>
      <c r="E14" s="28">
        <f t="shared" si="0"/>
        <v>20.269254872217928</v>
      </c>
      <c r="F14" s="22">
        <f>'[1]Конс_руб'!F13/1000</f>
        <v>70665.1</v>
      </c>
      <c r="G14" s="62">
        <v>13099.31597</v>
      </c>
      <c r="H14" s="25">
        <f>'[1]Конс_руб'!G13/1000</f>
        <v>15024.97096</v>
      </c>
      <c r="I14" s="1">
        <v>29385</v>
      </c>
      <c r="J14" s="1">
        <v>16603</v>
      </c>
      <c r="K14" s="34" t="e">
        <f>+#REF!-I14</f>
        <v>#REF!</v>
      </c>
      <c r="L14" s="35" t="e">
        <f>+#REF!-J14</f>
        <v>#REF!</v>
      </c>
      <c r="M14" s="27">
        <f t="shared" si="6"/>
        <v>114.70042401000273</v>
      </c>
      <c r="N14" s="28">
        <f t="shared" si="1"/>
        <v>21.262222737956925</v>
      </c>
      <c r="O14" s="29">
        <v>146695.5</v>
      </c>
      <c r="P14" s="29">
        <v>144663.8</v>
      </c>
      <c r="Q14" s="25">
        <f>'[1]Конс_руб'!O13/1000</f>
        <v>209610.64535</v>
      </c>
      <c r="R14" s="25">
        <f>'[1]Конс_руб'!P13/1000</f>
        <v>41784.83421</v>
      </c>
      <c r="S14" s="28">
        <f t="shared" si="2"/>
        <v>19.93450005376838</v>
      </c>
      <c r="T14" s="25">
        <f>'[1]Конс_руб'!R13/1000</f>
        <v>43120.5</v>
      </c>
      <c r="U14" s="25">
        <f>'[1]Конс_руб'!S13/1000</f>
        <v>10009</v>
      </c>
      <c r="V14" s="28">
        <f t="shared" si="3"/>
        <v>23.211697452487794</v>
      </c>
      <c r="W14" s="30">
        <v>5294692</v>
      </c>
      <c r="X14" s="31">
        <v>143768.51</v>
      </c>
      <c r="Y14" s="32">
        <v>72465</v>
      </c>
      <c r="Z14" s="32">
        <v>424.94041</v>
      </c>
      <c r="AA14" s="65">
        <v>-1076.45173</v>
      </c>
      <c r="AB14" s="22">
        <f>'[1]Конс_руб'!X13/1000</f>
        <v>288705.57535</v>
      </c>
      <c r="AC14" s="25">
        <f>'[1]Конс_руб'!Y13/1000</f>
        <v>55341.2237</v>
      </c>
      <c r="AD14" s="33">
        <f t="shared" si="4"/>
        <v>19.168740899066258</v>
      </c>
      <c r="AE14" s="25">
        <f t="shared" si="5"/>
        <v>-8429.829999999958</v>
      </c>
      <c r="AF14" s="25">
        <f t="shared" si="7"/>
        <v>1468.5814699999974</v>
      </c>
    </row>
    <row r="15" spans="1:32" ht="11.25">
      <c r="A15" s="20">
        <v>9</v>
      </c>
      <c r="B15" s="28" t="s">
        <v>25</v>
      </c>
      <c r="C15" s="22">
        <f>'[1]Конс_руб'!C14/1000</f>
        <v>177994.35087999998</v>
      </c>
      <c r="D15" s="23">
        <f>'[1]Конс_руб'!D14/1000</f>
        <v>42714.2201</v>
      </c>
      <c r="E15" s="28">
        <f t="shared" si="0"/>
        <v>23.997514465387173</v>
      </c>
      <c r="F15" s="22">
        <f>'[1]Конс_руб'!F14/1000</f>
        <v>66086.785</v>
      </c>
      <c r="G15" s="62">
        <v>15152.216910000001</v>
      </c>
      <c r="H15" s="25">
        <f>'[1]Конс_руб'!G14/1000</f>
        <v>16442.30426</v>
      </c>
      <c r="I15" s="1">
        <v>26856</v>
      </c>
      <c r="J15" s="1">
        <v>16744</v>
      </c>
      <c r="K15" s="34" t="e">
        <f>+#REF!-I15</f>
        <v>#REF!</v>
      </c>
      <c r="L15" s="35" t="e">
        <f>+#REF!-J15</f>
        <v>#REF!</v>
      </c>
      <c r="M15" s="27">
        <f t="shared" si="6"/>
        <v>108.51418216662792</v>
      </c>
      <c r="N15" s="28">
        <f t="shared" si="1"/>
        <v>24.879867071760263</v>
      </c>
      <c r="O15" s="29">
        <v>92577.1</v>
      </c>
      <c r="P15" s="29">
        <v>91734.2</v>
      </c>
      <c r="Q15" s="25">
        <f>'[1]Конс_руб'!O14/1000</f>
        <v>111907.56588</v>
      </c>
      <c r="R15" s="25">
        <f>'[1]Конс_руб'!P14/1000</f>
        <v>26271.91584</v>
      </c>
      <c r="S15" s="28">
        <f t="shared" si="2"/>
        <v>23.476442931634967</v>
      </c>
      <c r="T15" s="25">
        <f>'[1]Конс_руб'!R14/1000</f>
        <v>1495.5</v>
      </c>
      <c r="U15" s="25">
        <f>'[1]Конс_руб'!S14/1000</f>
        <v>158.4</v>
      </c>
      <c r="V15" s="28">
        <f t="shared" si="3"/>
        <v>10.591775325977935</v>
      </c>
      <c r="W15" s="30">
        <v>2748800</v>
      </c>
      <c r="X15" s="31">
        <v>153279.88</v>
      </c>
      <c r="Y15" s="32">
        <v>47064</v>
      </c>
      <c r="Z15" s="32">
        <v>0</v>
      </c>
      <c r="AA15" s="65">
        <v>-1171.62804</v>
      </c>
      <c r="AB15" s="22">
        <f>'[1]Конс_руб'!X14/1000</f>
        <v>182141.31088</v>
      </c>
      <c r="AC15" s="25">
        <f>'[1]Конс_руб'!Y14/1000</f>
        <v>31656.23004</v>
      </c>
      <c r="AD15" s="33">
        <f t="shared" si="4"/>
        <v>17.380038546475625</v>
      </c>
      <c r="AE15" s="25">
        <f t="shared" si="5"/>
        <v>-4146.960000000021</v>
      </c>
      <c r="AF15" s="25">
        <f t="shared" si="7"/>
        <v>11057.99006</v>
      </c>
    </row>
    <row r="16" spans="1:32" ht="11.25">
      <c r="A16" s="20">
        <v>10</v>
      </c>
      <c r="B16" s="28" t="s">
        <v>26</v>
      </c>
      <c r="C16" s="22">
        <f>'[1]Конс_руб'!C15/1000</f>
        <v>268094.79464</v>
      </c>
      <c r="D16" s="23">
        <f>'[1]Конс_руб'!D15/1000</f>
        <v>37562.81212</v>
      </c>
      <c r="E16" s="28">
        <f t="shared" si="0"/>
        <v>14.011018815355841</v>
      </c>
      <c r="F16" s="22">
        <f>'[1]Конс_руб'!F15/1000</f>
        <v>41586</v>
      </c>
      <c r="G16" s="62">
        <v>6935.6599</v>
      </c>
      <c r="H16" s="25">
        <f>'[1]Конс_руб'!G15/1000</f>
        <v>8220.51586</v>
      </c>
      <c r="I16" s="1">
        <v>16775</v>
      </c>
      <c r="J16" s="1">
        <v>10227</v>
      </c>
      <c r="K16" s="34" t="e">
        <f>+#REF!-I16</f>
        <v>#REF!</v>
      </c>
      <c r="L16" s="35" t="e">
        <f>+#REF!-J16</f>
        <v>#REF!</v>
      </c>
      <c r="M16" s="27">
        <f t="shared" si="6"/>
        <v>118.52535993006232</v>
      </c>
      <c r="N16" s="28">
        <f t="shared" si="1"/>
        <v>19.767507959409418</v>
      </c>
      <c r="O16" s="29">
        <v>109617.6</v>
      </c>
      <c r="P16" s="29">
        <v>109322.3</v>
      </c>
      <c r="Q16" s="25">
        <f>'[1]Конс_руб'!O15/1000</f>
        <v>226508.79463999998</v>
      </c>
      <c r="R16" s="25">
        <f>'[1]Конс_руб'!P15/1000</f>
        <v>29342.296260000003</v>
      </c>
      <c r="S16" s="28">
        <f t="shared" si="2"/>
        <v>12.954153195965285</v>
      </c>
      <c r="T16" s="25">
        <f>'[1]Конс_руб'!R15/1000</f>
        <v>42457.8</v>
      </c>
      <c r="U16" s="25">
        <f>'[1]Конс_руб'!S15/1000</f>
        <v>9943.3</v>
      </c>
      <c r="V16" s="28">
        <f t="shared" si="3"/>
        <v>23.419253941560793</v>
      </c>
      <c r="W16" s="30">
        <v>2170000</v>
      </c>
      <c r="X16" s="31">
        <v>110413.9</v>
      </c>
      <c r="Y16" s="32">
        <v>49443</v>
      </c>
      <c r="Z16" s="32">
        <v>0</v>
      </c>
      <c r="AA16" s="65">
        <v>-2499.0083799999998</v>
      </c>
      <c r="AB16" s="22">
        <f>'[1]Конс_руб'!X15/1000</f>
        <v>270578.14634999994</v>
      </c>
      <c r="AC16" s="25">
        <f>'[1]Конс_руб'!Y15/1000</f>
        <v>33268.23504</v>
      </c>
      <c r="AD16" s="33">
        <f t="shared" si="4"/>
        <v>12.295240945647793</v>
      </c>
      <c r="AE16" s="25">
        <f t="shared" si="5"/>
        <v>-2483.351709999959</v>
      </c>
      <c r="AF16" s="25">
        <f t="shared" si="7"/>
        <v>4294.577080000003</v>
      </c>
    </row>
    <row r="17" spans="1:32" ht="11.25">
      <c r="A17" s="20">
        <v>11</v>
      </c>
      <c r="B17" s="28" t="s">
        <v>27</v>
      </c>
      <c r="C17" s="22">
        <f>'[1]Конс_руб'!C16/1000</f>
        <v>230955.74869</v>
      </c>
      <c r="D17" s="23">
        <f>'[1]Конс_руб'!D16/1000</f>
        <v>46206.71605999999</v>
      </c>
      <c r="E17" s="28">
        <f t="shared" si="0"/>
        <v>20.006739958666664</v>
      </c>
      <c r="F17" s="22">
        <f>'[1]Конс_руб'!F16/1000</f>
        <v>69956.5</v>
      </c>
      <c r="G17" s="62">
        <v>12356.668789999998</v>
      </c>
      <c r="H17" s="25">
        <f>'[1]Конс_руб'!G16/1000</f>
        <v>13535.021369999999</v>
      </c>
      <c r="I17" s="1">
        <v>24141</v>
      </c>
      <c r="J17" s="1">
        <v>15827</v>
      </c>
      <c r="K17" s="34" t="e">
        <f>+#REF!-I17</f>
        <v>#REF!</v>
      </c>
      <c r="L17" s="35" t="e">
        <f>+#REF!-J17</f>
        <v>#REF!</v>
      </c>
      <c r="M17" s="27">
        <f t="shared" si="6"/>
        <v>109.53616706918305</v>
      </c>
      <c r="N17" s="28">
        <f t="shared" si="1"/>
        <v>19.34776807015788</v>
      </c>
      <c r="O17" s="29">
        <v>144559.2</v>
      </c>
      <c r="P17" s="29">
        <v>140678.7</v>
      </c>
      <c r="Q17" s="25">
        <f>'[1]Конс_руб'!O16/1000</f>
        <v>160999.24869</v>
      </c>
      <c r="R17" s="25">
        <f>'[1]Конс_руб'!P16/1000</f>
        <v>32671.694689999997</v>
      </c>
      <c r="S17" s="28">
        <f t="shared" si="2"/>
        <v>20.293072766388196</v>
      </c>
      <c r="T17" s="25">
        <f>'[1]Конс_руб'!R16/1000</f>
        <v>36219.4</v>
      </c>
      <c r="U17" s="25">
        <f>'[1]Конс_руб'!S16/1000</f>
        <v>8368.9</v>
      </c>
      <c r="V17" s="28">
        <f t="shared" si="3"/>
        <v>23.10612544658387</v>
      </c>
      <c r="W17" s="30">
        <v>2980070</v>
      </c>
      <c r="X17" s="31">
        <v>175667.41</v>
      </c>
      <c r="Y17" s="32">
        <v>65444</v>
      </c>
      <c r="Z17" s="32">
        <v>-1231.51822</v>
      </c>
      <c r="AA17" s="65">
        <v>-1231.51822</v>
      </c>
      <c r="AB17" s="22">
        <f>'[1]Конс_руб'!X16/1000</f>
        <v>237079.42158000005</v>
      </c>
      <c r="AC17" s="25">
        <f>'[1]Конс_руб'!Y16/1000</f>
        <v>46035.835</v>
      </c>
      <c r="AD17" s="33">
        <f t="shared" si="4"/>
        <v>19.41789578074606</v>
      </c>
      <c r="AE17" s="25">
        <f t="shared" si="5"/>
        <v>-6123.672890000045</v>
      </c>
      <c r="AF17" s="25">
        <f t="shared" si="7"/>
        <v>170.88105999999243</v>
      </c>
    </row>
    <row r="18" spans="1:32" s="3" customFormat="1" ht="11.25">
      <c r="A18" s="20">
        <v>12</v>
      </c>
      <c r="B18" s="28" t="s">
        <v>28</v>
      </c>
      <c r="C18" s="22">
        <f>'[1]Конс_руб'!C17/1000</f>
        <v>350770.8396</v>
      </c>
      <c r="D18" s="23">
        <f>'[1]Конс_руб'!D17/1000</f>
        <v>71016.45111</v>
      </c>
      <c r="E18" s="28">
        <f t="shared" si="0"/>
        <v>20.245825220529532</v>
      </c>
      <c r="F18" s="22">
        <f>'[1]Конс_руб'!F17/1000</f>
        <v>97436.6</v>
      </c>
      <c r="G18" s="62">
        <v>18783.79099</v>
      </c>
      <c r="H18" s="25">
        <f>'[1]Конс_руб'!G17/1000</f>
        <v>20879.1816</v>
      </c>
      <c r="I18" s="1">
        <v>34044</v>
      </c>
      <c r="J18" s="1">
        <v>24421</v>
      </c>
      <c r="K18" s="34" t="e">
        <f>+#REF!-I18</f>
        <v>#REF!</v>
      </c>
      <c r="L18" s="35" t="e">
        <f>+#REF!-J18</f>
        <v>#REF!</v>
      </c>
      <c r="M18" s="27">
        <f t="shared" si="6"/>
        <v>111.1553126369194</v>
      </c>
      <c r="N18" s="28">
        <f t="shared" si="1"/>
        <v>21.428479236754978</v>
      </c>
      <c r="O18" s="29">
        <v>201731.5</v>
      </c>
      <c r="P18" s="29">
        <v>197911.7</v>
      </c>
      <c r="Q18" s="25">
        <f>'[1]Конс_руб'!O17/1000</f>
        <v>253334.23960000003</v>
      </c>
      <c r="R18" s="25">
        <f>'[1]Конс_руб'!P17/1000</f>
        <v>50137.26951</v>
      </c>
      <c r="S18" s="28">
        <f t="shared" si="2"/>
        <v>19.790956638614592</v>
      </c>
      <c r="T18" s="25">
        <f>'[1]Конс_руб'!R17/1000</f>
        <v>52811.4</v>
      </c>
      <c r="U18" s="25">
        <f>'[1]Конс_руб'!S17/1000</f>
        <v>12222.7</v>
      </c>
      <c r="V18" s="28">
        <f t="shared" si="3"/>
        <v>23.14405601820819</v>
      </c>
      <c r="W18" s="30">
        <v>9997600</v>
      </c>
      <c r="X18" s="31">
        <v>445565.33</v>
      </c>
      <c r="Y18" s="32">
        <v>95988</v>
      </c>
      <c r="Z18" s="32">
        <v>0</v>
      </c>
      <c r="AA18" s="65">
        <v>-2254.14009</v>
      </c>
      <c r="AB18" s="22">
        <f>'[1]Конс_руб'!X17/1000</f>
        <v>360416.2996</v>
      </c>
      <c r="AC18" s="25">
        <f>'[1]Конс_руб'!Y17/1000</f>
        <v>66148.917</v>
      </c>
      <c r="AD18" s="33">
        <f t="shared" si="4"/>
        <v>18.35347543199736</v>
      </c>
      <c r="AE18" s="25">
        <f t="shared" si="5"/>
        <v>-9645.460000000021</v>
      </c>
      <c r="AF18" s="25">
        <f t="shared" si="7"/>
        <v>4867.534109999993</v>
      </c>
    </row>
    <row r="19" spans="1:32" s="3" customFormat="1" ht="11.25">
      <c r="A19" s="20">
        <v>13</v>
      </c>
      <c r="B19" s="28" t="s">
        <v>29</v>
      </c>
      <c r="C19" s="22">
        <f>'[1]Конс_руб'!C18/1000</f>
        <v>143905.674</v>
      </c>
      <c r="D19" s="23">
        <f>'[1]Конс_руб'!D18/1000</f>
        <v>27467.30952</v>
      </c>
      <c r="E19" s="28">
        <f t="shared" si="0"/>
        <v>19.087023295551223</v>
      </c>
      <c r="F19" s="22">
        <f>'[1]Конс_руб'!F18/1000</f>
        <v>49898.222</v>
      </c>
      <c r="G19" s="62">
        <v>8097.773010000001</v>
      </c>
      <c r="H19" s="25">
        <f>'[1]Конс_руб'!G18/1000</f>
        <v>11345.63072</v>
      </c>
      <c r="I19" s="1">
        <v>18578</v>
      </c>
      <c r="J19" s="1">
        <v>12632</v>
      </c>
      <c r="K19" s="34" t="e">
        <f>+#REF!-I19</f>
        <v>#REF!</v>
      </c>
      <c r="L19" s="35" t="e">
        <f>+#REF!-J19</f>
        <v>#REF!</v>
      </c>
      <c r="M19" s="27">
        <f t="shared" si="6"/>
        <v>140.10803594999754</v>
      </c>
      <c r="N19" s="28">
        <f t="shared" si="1"/>
        <v>22.737545077257458</v>
      </c>
      <c r="O19" s="29">
        <v>92695.1</v>
      </c>
      <c r="P19" s="29">
        <v>91849.6</v>
      </c>
      <c r="Q19" s="25">
        <f>'[1]Конс_руб'!O18/1000</f>
        <v>94007.452</v>
      </c>
      <c r="R19" s="25">
        <f>'[1]Конс_руб'!P18/1000</f>
        <v>16121.678800000002</v>
      </c>
      <c r="S19" s="28">
        <f t="shared" si="2"/>
        <v>17.14936258457468</v>
      </c>
      <c r="T19" s="25">
        <f>'[1]Конс_руб'!R18/1000</f>
        <v>12995.6</v>
      </c>
      <c r="U19" s="25">
        <f>'[1]Конс_руб'!S18/1000</f>
        <v>2928.4</v>
      </c>
      <c r="V19" s="28">
        <f t="shared" si="3"/>
        <v>22.533780664224814</v>
      </c>
      <c r="W19" s="30">
        <v>1857014</v>
      </c>
      <c r="X19" s="31">
        <v>128430</v>
      </c>
      <c r="Y19" s="32">
        <v>48354</v>
      </c>
      <c r="Z19" s="32">
        <v>0</v>
      </c>
      <c r="AA19" s="65">
        <v>-877.4671999999999</v>
      </c>
      <c r="AB19" s="22">
        <f>'[1]Конс_руб'!X18/1000</f>
        <v>148285.874</v>
      </c>
      <c r="AC19" s="25">
        <f>'[1]Конс_руб'!Y18/1000</f>
        <v>28953.43815</v>
      </c>
      <c r="AD19" s="33">
        <f t="shared" si="4"/>
        <v>19.525418955280934</v>
      </c>
      <c r="AE19" s="25">
        <f t="shared" si="5"/>
        <v>-4380.200000000012</v>
      </c>
      <c r="AF19" s="25">
        <f t="shared" si="7"/>
        <v>-1486.1286300000029</v>
      </c>
    </row>
    <row r="20" spans="1:32" s="3" customFormat="1" ht="11.25">
      <c r="A20" s="20">
        <v>14</v>
      </c>
      <c r="B20" s="28" t="s">
        <v>30</v>
      </c>
      <c r="C20" s="22">
        <f>'[1]Конс_руб'!C19/1000</f>
        <v>263531.24150999996</v>
      </c>
      <c r="D20" s="23">
        <f>'[1]Конс_руб'!D19/1000</f>
        <v>50579.89363</v>
      </c>
      <c r="E20" s="28">
        <f t="shared" si="0"/>
        <v>19.193129945498587</v>
      </c>
      <c r="F20" s="22">
        <f>'[1]Конс_руб'!F19/1000</f>
        <v>50990.325</v>
      </c>
      <c r="G20" s="62">
        <v>10232.85892</v>
      </c>
      <c r="H20" s="25">
        <f>'[1]Конс_руб'!G19/1000</f>
        <v>11587.917300000001</v>
      </c>
      <c r="I20" s="1">
        <v>21807</v>
      </c>
      <c r="J20" s="1">
        <v>17904</v>
      </c>
      <c r="K20" s="34" t="e">
        <f>+#REF!-I20</f>
        <v>#REF!</v>
      </c>
      <c r="L20" s="35" t="e">
        <f>+#REF!-J20</f>
        <v>#REF!</v>
      </c>
      <c r="M20" s="27">
        <f t="shared" si="6"/>
        <v>113.24222673833171</v>
      </c>
      <c r="N20" s="28">
        <f t="shared" si="1"/>
        <v>22.725717672911482</v>
      </c>
      <c r="O20" s="29">
        <v>157810</v>
      </c>
      <c r="P20" s="29">
        <v>155486.3</v>
      </c>
      <c r="Q20" s="25">
        <f>'[1]Конс_руб'!O19/1000</f>
        <v>212540.91650999998</v>
      </c>
      <c r="R20" s="25">
        <f>'[1]Конс_руб'!P19/1000</f>
        <v>38991.97633</v>
      </c>
      <c r="S20" s="28">
        <f t="shared" si="2"/>
        <v>18.34563291165889</v>
      </c>
      <c r="T20" s="25">
        <f>'[1]Конс_руб'!R19/1000</f>
        <v>57678</v>
      </c>
      <c r="U20" s="25">
        <f>'[1]Конс_руб'!S19/1000</f>
        <v>13505.3</v>
      </c>
      <c r="V20" s="28">
        <f t="shared" si="3"/>
        <v>23.414993585075763</v>
      </c>
      <c r="W20" s="30">
        <v>8499000</v>
      </c>
      <c r="X20" s="31">
        <v>196765.74</v>
      </c>
      <c r="Y20" s="32">
        <v>71981</v>
      </c>
      <c r="Z20" s="32">
        <v>1364.4</v>
      </c>
      <c r="AA20" s="65">
        <v>-2713.70218</v>
      </c>
      <c r="AB20" s="22">
        <f>'[1]Конс_руб'!X19/1000</f>
        <v>267755.17719</v>
      </c>
      <c r="AC20" s="25">
        <f>'[1]Конс_руб'!Y19/1000</f>
        <v>49202.847409999995</v>
      </c>
      <c r="AD20" s="33">
        <f t="shared" si="4"/>
        <v>18.376058280690305</v>
      </c>
      <c r="AE20" s="25">
        <f t="shared" si="5"/>
        <v>-4223.935680000053</v>
      </c>
      <c r="AF20" s="25">
        <f t="shared" si="7"/>
        <v>1377.0462200000038</v>
      </c>
    </row>
    <row r="21" spans="1:32" s="3" customFormat="1" ht="11.25">
      <c r="A21" s="20">
        <v>15</v>
      </c>
      <c r="B21" s="28" t="s">
        <v>31</v>
      </c>
      <c r="C21" s="22">
        <f>'[1]Конс_руб'!C20/1000</f>
        <v>348404.43189999997</v>
      </c>
      <c r="D21" s="23">
        <f>'[1]Конс_руб'!D20/1000</f>
        <v>67324.65827</v>
      </c>
      <c r="E21" s="28">
        <f t="shared" si="0"/>
        <v>19.323708915770542</v>
      </c>
      <c r="F21" s="22">
        <f>'[1]Конс_руб'!F20/1000</f>
        <v>140819.222</v>
      </c>
      <c r="G21" s="62">
        <v>28651.63997</v>
      </c>
      <c r="H21" s="25">
        <f>'[1]Конс_руб'!G20/1000</f>
        <v>29031.870870000002</v>
      </c>
      <c r="I21" s="1">
        <v>50974</v>
      </c>
      <c r="J21" s="1">
        <v>32698</v>
      </c>
      <c r="K21" s="34" t="e">
        <f>+#REF!-I21</f>
        <v>#REF!</v>
      </c>
      <c r="L21" s="35" t="e">
        <f>+#REF!-J21</f>
        <v>#REF!</v>
      </c>
      <c r="M21" s="27">
        <f t="shared" si="6"/>
        <v>101.32708249998299</v>
      </c>
      <c r="N21" s="28">
        <f t="shared" si="1"/>
        <v>20.616411919957915</v>
      </c>
      <c r="O21" s="29">
        <v>187447.9</v>
      </c>
      <c r="P21" s="29">
        <v>184579.2</v>
      </c>
      <c r="Q21" s="25">
        <f>'[1]Конс_руб'!O20/1000</f>
        <v>207585.2099</v>
      </c>
      <c r="R21" s="25">
        <f>'[1]Конс_руб'!P20/1000</f>
        <v>38292.787399999994</v>
      </c>
      <c r="S21" s="28">
        <f t="shared" si="2"/>
        <v>18.446780200981937</v>
      </c>
      <c r="T21" s="25">
        <f>'[1]Конс_руб'!R20/1000</f>
        <v>20014.4</v>
      </c>
      <c r="U21" s="25">
        <f>'[1]Конс_руб'!S20/1000</f>
        <v>4330.3</v>
      </c>
      <c r="V21" s="28">
        <f t="shared" si="3"/>
        <v>21.635922136062035</v>
      </c>
      <c r="W21" s="30">
        <v>10805716</v>
      </c>
      <c r="X21" s="31">
        <v>224195.03</v>
      </c>
      <c r="Y21" s="32">
        <v>90328</v>
      </c>
      <c r="Z21" s="32">
        <v>0</v>
      </c>
      <c r="AA21" s="65">
        <v>-1954.8131</v>
      </c>
      <c r="AB21" s="22">
        <f>'[1]Конс_руб'!X20/1000</f>
        <v>354019.89966</v>
      </c>
      <c r="AC21" s="25">
        <f>'[1]Конс_руб'!Y20/1000</f>
        <v>70956.17799</v>
      </c>
      <c r="AD21" s="33">
        <f t="shared" si="4"/>
        <v>20.042991384988856</v>
      </c>
      <c r="AE21" s="25">
        <f t="shared" si="5"/>
        <v>-5615.467760000029</v>
      </c>
      <c r="AF21" s="25">
        <f t="shared" si="7"/>
        <v>-3631.5197199999966</v>
      </c>
    </row>
    <row r="22" spans="1:32" s="3" customFormat="1" ht="11.25">
      <c r="A22" s="20">
        <v>16</v>
      </c>
      <c r="B22" s="28" t="s">
        <v>32</v>
      </c>
      <c r="C22" s="22">
        <f>'[1]Конс_руб'!C21/1000</f>
        <v>582391.1167</v>
      </c>
      <c r="D22" s="23">
        <f>'[1]Конс_руб'!D21/1000</f>
        <v>104269.96629</v>
      </c>
      <c r="E22" s="28">
        <f t="shared" si="0"/>
        <v>17.903770043888102</v>
      </c>
      <c r="F22" s="22">
        <f>'[1]Конс_руб'!F21/1000</f>
        <v>256322.71</v>
      </c>
      <c r="G22" s="62">
        <v>59097.647980000016</v>
      </c>
      <c r="H22" s="25">
        <f>'[1]Конс_руб'!G21/1000</f>
        <v>57700.28554</v>
      </c>
      <c r="I22" s="1">
        <v>83928</v>
      </c>
      <c r="J22" s="1">
        <v>55316</v>
      </c>
      <c r="K22" s="34" t="e">
        <f>+#REF!-I22</f>
        <v>#REF!</v>
      </c>
      <c r="L22" s="35" t="e">
        <f>+#REF!-J22</f>
        <v>#REF!</v>
      </c>
      <c r="M22" s="27">
        <f t="shared" si="6"/>
        <v>97.63550244762207</v>
      </c>
      <c r="N22" s="28">
        <f t="shared" si="1"/>
        <v>22.510797244614025</v>
      </c>
      <c r="O22" s="29">
        <v>280544.1</v>
      </c>
      <c r="P22" s="29">
        <v>277916.2</v>
      </c>
      <c r="Q22" s="25">
        <f>'[1]Конс_руб'!O21/1000</f>
        <v>326068.4067</v>
      </c>
      <c r="R22" s="25">
        <f>'[1]Конс_руб'!P21/1000</f>
        <v>46569.68075</v>
      </c>
      <c r="S22" s="28">
        <f t="shared" si="2"/>
        <v>14.282181221208145</v>
      </c>
      <c r="T22" s="25">
        <f>'[1]Конс_руб'!R21/1000</f>
        <v>0</v>
      </c>
      <c r="U22" s="25">
        <f>'[1]Конс_руб'!S21/1000</f>
        <v>0</v>
      </c>
      <c r="V22" s="28"/>
      <c r="W22" s="30">
        <v>9507200</v>
      </c>
      <c r="X22" s="31">
        <v>451832.93</v>
      </c>
      <c r="Y22" s="32">
        <v>147365</v>
      </c>
      <c r="Z22" s="32">
        <v>0</v>
      </c>
      <c r="AA22" s="65">
        <v>-2171.63095</v>
      </c>
      <c r="AB22" s="22">
        <f>'[1]Конс_руб'!X21/1000</f>
        <v>601226.4087</v>
      </c>
      <c r="AC22" s="25">
        <f>'[1]Конс_руб'!Y21/1000</f>
        <v>86847.01921</v>
      </c>
      <c r="AD22" s="33">
        <f t="shared" si="4"/>
        <v>14.444977458289749</v>
      </c>
      <c r="AE22" s="25">
        <f t="shared" si="5"/>
        <v>-18835.292000000016</v>
      </c>
      <c r="AF22" s="25">
        <f t="shared" si="7"/>
        <v>17422.947079999998</v>
      </c>
    </row>
    <row r="23" spans="1:32" s="3" customFormat="1" ht="11.25">
      <c r="A23" s="20">
        <v>17</v>
      </c>
      <c r="B23" s="28" t="s">
        <v>33</v>
      </c>
      <c r="C23" s="22">
        <f>'[1]Конс_руб'!C22/1000</f>
        <v>157779.41674000002</v>
      </c>
      <c r="D23" s="23">
        <f>'[1]Конс_руб'!D22/1000</f>
        <v>30170.320050000002</v>
      </c>
      <c r="E23" s="28">
        <f t="shared" si="0"/>
        <v>19.1218352009228</v>
      </c>
      <c r="F23" s="22">
        <f>'[1]Конс_руб'!F22/1000</f>
        <v>33284.25</v>
      </c>
      <c r="G23" s="62">
        <v>5301.52389</v>
      </c>
      <c r="H23" s="25">
        <f>'[1]Конс_руб'!G22/1000</f>
        <v>6519.09678</v>
      </c>
      <c r="I23" s="1">
        <v>12987</v>
      </c>
      <c r="J23" s="1">
        <v>9223</v>
      </c>
      <c r="K23" s="34" t="e">
        <f>+#REF!-I23</f>
        <v>#REF!</v>
      </c>
      <c r="L23" s="35" t="e">
        <f>+#REF!-J23</f>
        <v>#REF!</v>
      </c>
      <c r="M23" s="27">
        <f t="shared" si="6"/>
        <v>122.9664699294602</v>
      </c>
      <c r="N23" s="28">
        <f t="shared" si="1"/>
        <v>19.586130917776426</v>
      </c>
      <c r="O23" s="29">
        <v>107863.6</v>
      </c>
      <c r="P23" s="29">
        <v>106947.2</v>
      </c>
      <c r="Q23" s="25">
        <f>'[1]Конс_руб'!O22/1000</f>
        <v>124495.16674000002</v>
      </c>
      <c r="R23" s="25">
        <f>'[1]Конс_руб'!P22/1000</f>
        <v>23651.22327</v>
      </c>
      <c r="S23" s="28">
        <f t="shared" si="2"/>
        <v>18.997703998737578</v>
      </c>
      <c r="T23" s="25">
        <f>'[1]Конс_руб'!R22/1000</f>
        <v>23335.9</v>
      </c>
      <c r="U23" s="25">
        <f>'[1]Конс_руб'!S22/1000</f>
        <v>5421.3</v>
      </c>
      <c r="V23" s="28">
        <f t="shared" si="3"/>
        <v>23.231587382530776</v>
      </c>
      <c r="W23" s="30">
        <v>1670000</v>
      </c>
      <c r="X23" s="31">
        <v>50926.72</v>
      </c>
      <c r="Y23" s="32">
        <v>44855</v>
      </c>
      <c r="Z23" s="32">
        <v>0</v>
      </c>
      <c r="AA23" s="65">
        <v>-1073.57747</v>
      </c>
      <c r="AB23" s="22">
        <f>'[1]Конс_руб'!X22/1000</f>
        <v>161968.21774000002</v>
      </c>
      <c r="AC23" s="25">
        <f>'[1]Конс_руб'!Y22/1000</f>
        <v>30986.747689999997</v>
      </c>
      <c r="AD23" s="33">
        <f t="shared" si="4"/>
        <v>19.13137535398554</v>
      </c>
      <c r="AE23" s="25">
        <f t="shared" si="5"/>
        <v>-4188.801000000007</v>
      </c>
      <c r="AF23" s="25">
        <f t="shared" si="7"/>
        <v>-816.4276399999944</v>
      </c>
    </row>
    <row r="24" spans="1:32" s="3" customFormat="1" ht="11.25">
      <c r="A24" s="20">
        <v>18</v>
      </c>
      <c r="B24" s="28" t="s">
        <v>34</v>
      </c>
      <c r="C24" s="22">
        <f>'[1]Конс_руб'!C23/1000</f>
        <v>119381.788</v>
      </c>
      <c r="D24" s="23">
        <f>'[1]Конс_руб'!D23/1000</f>
        <v>24659.50893</v>
      </c>
      <c r="E24" s="28">
        <f t="shared" si="0"/>
        <v>20.656005696614294</v>
      </c>
      <c r="F24" s="22">
        <f>'[1]Конс_руб'!F23/1000</f>
        <v>20327.95</v>
      </c>
      <c r="G24" s="62">
        <v>4300.548199999999</v>
      </c>
      <c r="H24" s="25">
        <f>'[1]Конс_руб'!G23/1000</f>
        <v>5786.26717</v>
      </c>
      <c r="I24" s="1">
        <v>21800</v>
      </c>
      <c r="J24" s="1">
        <v>15443</v>
      </c>
      <c r="K24" s="34" t="e">
        <f>+#REF!-I24</f>
        <v>#REF!</v>
      </c>
      <c r="L24" s="35" t="e">
        <f>+#REF!-J24</f>
        <v>#REF!</v>
      </c>
      <c r="M24" s="27">
        <f t="shared" si="6"/>
        <v>134.54719958725266</v>
      </c>
      <c r="N24" s="28">
        <f t="shared" si="1"/>
        <v>28.464587772008493</v>
      </c>
      <c r="O24" s="29">
        <v>70278.6</v>
      </c>
      <c r="P24" s="29">
        <v>69525.5</v>
      </c>
      <c r="Q24" s="25">
        <f>'[1]Конс_руб'!O23/1000</f>
        <v>99053.838</v>
      </c>
      <c r="R24" s="25">
        <f>'[1]Конс_руб'!P23/1000</f>
        <v>18873.24176</v>
      </c>
      <c r="S24" s="28">
        <f t="shared" si="2"/>
        <v>19.053518915642623</v>
      </c>
      <c r="T24" s="25">
        <f>'[1]Конс_руб'!R23/1000</f>
        <v>24914.3</v>
      </c>
      <c r="U24" s="25">
        <f>'[1]Конс_руб'!S23/1000</f>
        <v>5826.3</v>
      </c>
      <c r="V24" s="28">
        <f t="shared" si="3"/>
        <v>23.385365031327392</v>
      </c>
      <c r="W24" s="30">
        <v>10600000</v>
      </c>
      <c r="X24" s="31">
        <v>724608.25</v>
      </c>
      <c r="Y24" s="32">
        <v>29112</v>
      </c>
      <c r="Z24" s="32">
        <v>0</v>
      </c>
      <c r="AA24" s="65">
        <v>-268.52924</v>
      </c>
      <c r="AB24" s="22">
        <f>'[1]Конс_руб'!X23/1000</f>
        <v>120573.388</v>
      </c>
      <c r="AC24" s="25">
        <f>'[1]Конс_руб'!Y23/1000</f>
        <v>25668.950549999998</v>
      </c>
      <c r="AD24" s="33">
        <f t="shared" si="4"/>
        <v>21.289067990691276</v>
      </c>
      <c r="AE24" s="25">
        <f t="shared" si="5"/>
        <v>-1191.6000000000058</v>
      </c>
      <c r="AF24" s="25">
        <f t="shared" si="7"/>
        <v>-1009.4416199999978</v>
      </c>
    </row>
    <row r="25" spans="1:32" s="3" customFormat="1" ht="11.25">
      <c r="A25" s="20">
        <v>19</v>
      </c>
      <c r="B25" s="28" t="s">
        <v>35</v>
      </c>
      <c r="C25" s="22">
        <f>'[1]Конс_руб'!C24/1000</f>
        <v>321096.86303999997</v>
      </c>
      <c r="D25" s="23">
        <f>'[1]Конс_руб'!D24/1000</f>
        <v>63486.92079</v>
      </c>
      <c r="E25" s="28">
        <f t="shared" si="0"/>
        <v>19.771890696450452</v>
      </c>
      <c r="F25" s="22">
        <f>'[1]Конс_руб'!F24/1000</f>
        <v>119434.173</v>
      </c>
      <c r="G25" s="62">
        <v>21104.51768</v>
      </c>
      <c r="H25" s="25">
        <f>'[1]Конс_руб'!G24/1000</f>
        <v>26198.8719</v>
      </c>
      <c r="I25" s="1">
        <v>44908</v>
      </c>
      <c r="J25" s="1">
        <v>29299</v>
      </c>
      <c r="K25" s="34" t="e">
        <f>+#REF!-I25</f>
        <v>#REF!</v>
      </c>
      <c r="L25" s="35" t="e">
        <f>+#REF!-J25</f>
        <v>#REF!</v>
      </c>
      <c r="M25" s="27">
        <f t="shared" si="6"/>
        <v>124.1386905744249</v>
      </c>
      <c r="N25" s="28">
        <f t="shared" si="1"/>
        <v>21.935825603280225</v>
      </c>
      <c r="O25" s="29">
        <v>208811.5</v>
      </c>
      <c r="P25" s="29">
        <v>208239.8</v>
      </c>
      <c r="Q25" s="25">
        <f>'[1]Конс_руб'!O24/1000</f>
        <v>201662.69004</v>
      </c>
      <c r="R25" s="25">
        <f>'[1]Конс_руб'!P24/1000</f>
        <v>37288.04889</v>
      </c>
      <c r="S25" s="28">
        <f t="shared" si="2"/>
        <v>18.49030620518048</v>
      </c>
      <c r="T25" s="25">
        <f>'[1]Конс_руб'!R24/1000</f>
        <v>7515.2</v>
      </c>
      <c r="U25" s="25">
        <f>'[1]Конс_руб'!S24/1000</f>
        <v>1423.8</v>
      </c>
      <c r="V25" s="28">
        <f t="shared" si="3"/>
        <v>18.945603576751118</v>
      </c>
      <c r="W25" s="30">
        <v>6842570</v>
      </c>
      <c r="X25" s="31">
        <v>398745.71</v>
      </c>
      <c r="Y25" s="32">
        <v>103711</v>
      </c>
      <c r="Z25" s="32">
        <v>0</v>
      </c>
      <c r="AA25" s="65">
        <v>-622.0871500000001</v>
      </c>
      <c r="AB25" s="22">
        <f>'[1]Конс_руб'!X24/1000</f>
        <v>329868.97455</v>
      </c>
      <c r="AC25" s="25">
        <f>'[1]Конс_руб'!Y24/1000</f>
        <v>59153.22885</v>
      </c>
      <c r="AD25" s="33">
        <f t="shared" si="4"/>
        <v>17.932340842510435</v>
      </c>
      <c r="AE25" s="25">
        <f t="shared" si="5"/>
        <v>-8772.111510000017</v>
      </c>
      <c r="AF25" s="25">
        <f t="shared" si="7"/>
        <v>4333.691939999997</v>
      </c>
    </row>
    <row r="26" spans="1:32" s="3" customFormat="1" ht="11.25">
      <c r="A26" s="20">
        <v>20</v>
      </c>
      <c r="B26" s="28" t="s">
        <v>36</v>
      </c>
      <c r="C26" s="22">
        <f>'[1]Конс_руб'!C25/1000</f>
        <v>270988.92846</v>
      </c>
      <c r="D26" s="23">
        <f>'[1]Конс_руб'!D25/1000</f>
        <v>87520.44647999998</v>
      </c>
      <c r="E26" s="28">
        <f t="shared" si="0"/>
        <v>32.296687166287185</v>
      </c>
      <c r="F26" s="22">
        <f>'[1]Конс_руб'!F25/1000</f>
        <v>55558.93</v>
      </c>
      <c r="G26" s="62">
        <v>10595.483980000003</v>
      </c>
      <c r="H26" s="25">
        <f>'[1]Конс_руб'!G25/1000</f>
        <v>11166.77916</v>
      </c>
      <c r="I26" s="1">
        <v>19275</v>
      </c>
      <c r="J26" s="1">
        <v>11905</v>
      </c>
      <c r="K26" s="34" t="e">
        <f>+#REF!-I26</f>
        <v>#REF!</v>
      </c>
      <c r="L26" s="35" t="e">
        <f>+#REF!-J26</f>
        <v>#REF!</v>
      </c>
      <c r="M26" s="27">
        <f t="shared" si="6"/>
        <v>105.39187432191272</v>
      </c>
      <c r="N26" s="28">
        <f t="shared" si="1"/>
        <v>20.098981675853008</v>
      </c>
      <c r="O26" s="29">
        <v>139245</v>
      </c>
      <c r="P26" s="29">
        <v>138217.7</v>
      </c>
      <c r="Q26" s="25">
        <f>'[1]Конс_руб'!O25/1000</f>
        <v>215429.99846</v>
      </c>
      <c r="R26" s="25">
        <f>'[1]Конс_руб'!P25/1000</f>
        <v>76353.66732</v>
      </c>
      <c r="S26" s="28">
        <f t="shared" si="2"/>
        <v>35.44244899308996</v>
      </c>
      <c r="T26" s="25">
        <f>'[1]Конс_руб'!R25/1000</f>
        <v>38072.6</v>
      </c>
      <c r="U26" s="25">
        <f>'[1]Конс_руб'!S25/1000</f>
        <v>8859.7</v>
      </c>
      <c r="V26" s="28">
        <f t="shared" si="3"/>
        <v>23.270541019000543</v>
      </c>
      <c r="W26" s="30">
        <v>3581265</v>
      </c>
      <c r="X26" s="31">
        <v>132161.2</v>
      </c>
      <c r="Y26" s="32">
        <v>70595</v>
      </c>
      <c r="Z26" s="32">
        <v>0</v>
      </c>
      <c r="AA26" s="65">
        <v>-1421.06514</v>
      </c>
      <c r="AB26" s="22">
        <f>'[1]Конс_руб'!X25/1000</f>
        <v>276933.20852</v>
      </c>
      <c r="AC26" s="25">
        <f>'[1]Конс_руб'!Y25/1000</f>
        <v>89771.66142000002</v>
      </c>
      <c r="AD26" s="33">
        <f t="shared" si="4"/>
        <v>32.416358406332755</v>
      </c>
      <c r="AE26" s="25">
        <f t="shared" si="5"/>
        <v>-5944.280059999961</v>
      </c>
      <c r="AF26" s="25">
        <f t="shared" si="7"/>
        <v>-2251.2149400000344</v>
      </c>
    </row>
    <row r="27" spans="1:32" s="3" customFormat="1" ht="11.25">
      <c r="A27" s="20">
        <v>21</v>
      </c>
      <c r="B27" s="28" t="s">
        <v>37</v>
      </c>
      <c r="C27" s="22">
        <f>'[1]Конс_руб'!C26/1000</f>
        <v>170568.47957</v>
      </c>
      <c r="D27" s="23">
        <f>'[1]Конс_руб'!D26/1000</f>
        <v>34199.39502</v>
      </c>
      <c r="E27" s="28">
        <f t="shared" si="0"/>
        <v>20.0502432256042</v>
      </c>
      <c r="F27" s="22">
        <f>'[1]Конс_руб'!F26/1000</f>
        <v>38390.1</v>
      </c>
      <c r="G27" s="62">
        <v>7233.769699999999</v>
      </c>
      <c r="H27" s="25">
        <f>'[1]Конс_руб'!G26/1000</f>
        <v>8658.36463</v>
      </c>
      <c r="I27" s="1">
        <v>16600</v>
      </c>
      <c r="J27" s="1">
        <v>8592</v>
      </c>
      <c r="K27" s="34" t="e">
        <f>+#REF!-I27</f>
        <v>#REF!</v>
      </c>
      <c r="L27" s="35" t="e">
        <f>+#REF!-J27</f>
        <v>#REF!</v>
      </c>
      <c r="M27" s="27">
        <f t="shared" si="6"/>
        <v>119.6936727194951</v>
      </c>
      <c r="N27" s="28">
        <f t="shared" si="1"/>
        <v>22.553639167389512</v>
      </c>
      <c r="O27" s="29">
        <v>116735.8</v>
      </c>
      <c r="P27" s="29">
        <v>115819.3</v>
      </c>
      <c r="Q27" s="25">
        <f>'[1]Конс_руб'!O26/1000</f>
        <v>132178.37957</v>
      </c>
      <c r="R27" s="25">
        <f>'[1]Конс_руб'!P26/1000</f>
        <v>25541.03039</v>
      </c>
      <c r="S27" s="28">
        <f t="shared" si="2"/>
        <v>19.323152903742322</v>
      </c>
      <c r="T27" s="25">
        <f>'[1]Конс_руб'!R26/1000</f>
        <v>34961.2</v>
      </c>
      <c r="U27" s="25">
        <f>'[1]Конс_руб'!S26/1000</f>
        <v>8170.3</v>
      </c>
      <c r="V27" s="28">
        <f t="shared" si="3"/>
        <v>23.36962118005103</v>
      </c>
      <c r="W27" s="30">
        <v>3145000</v>
      </c>
      <c r="X27" s="31">
        <v>62229.66</v>
      </c>
      <c r="Y27" s="32">
        <v>60328</v>
      </c>
      <c r="Z27" s="32">
        <v>0</v>
      </c>
      <c r="AA27" s="65">
        <v>-1055.40418</v>
      </c>
      <c r="AB27" s="22">
        <f>'[1]Конс_руб'!X26/1000</f>
        <v>172444.78957</v>
      </c>
      <c r="AC27" s="25">
        <f>'[1]Конс_руб'!Y26/1000</f>
        <v>30679.109490000003</v>
      </c>
      <c r="AD27" s="33">
        <f t="shared" si="4"/>
        <v>17.79068510362067</v>
      </c>
      <c r="AE27" s="25">
        <f t="shared" si="5"/>
        <v>-1876.3099999999977</v>
      </c>
      <c r="AF27" s="25">
        <f t="shared" si="7"/>
        <v>3520.285530000001</v>
      </c>
    </row>
    <row r="28" spans="1:32" s="3" customFormat="1" ht="11.25">
      <c r="A28" s="20">
        <v>22</v>
      </c>
      <c r="B28" s="28" t="s">
        <v>38</v>
      </c>
      <c r="C28" s="22">
        <f>'[1]Конс_руб'!C27/1000</f>
        <v>305370.23991999996</v>
      </c>
      <c r="D28" s="23">
        <f>'[1]Конс_руб'!D27/1000</f>
        <v>60706.914150000004</v>
      </c>
      <c r="E28" s="28">
        <f t="shared" si="0"/>
        <v>19.879774193419706</v>
      </c>
      <c r="F28" s="22">
        <f>'[1]Конс_руб'!F27/1000</f>
        <v>155688.8</v>
      </c>
      <c r="G28" s="62">
        <v>29496.635</v>
      </c>
      <c r="H28" s="25">
        <f>'[1]Конс_руб'!G27/1000</f>
        <v>32975.397300000004</v>
      </c>
      <c r="I28" s="36">
        <v>96707</v>
      </c>
      <c r="J28" s="36">
        <v>63011</v>
      </c>
      <c r="K28" s="36" t="e">
        <f>+#REF!-I28</f>
        <v>#REF!</v>
      </c>
      <c r="L28" s="36" t="e">
        <f>+#REF!-J28</f>
        <v>#REF!</v>
      </c>
      <c r="M28" s="27">
        <f t="shared" si="6"/>
        <v>111.79375986447269</v>
      </c>
      <c r="N28" s="28">
        <f t="shared" si="1"/>
        <v>21.18032722970439</v>
      </c>
      <c r="O28" s="36">
        <v>110049.4</v>
      </c>
      <c r="P28" s="36">
        <v>109299.8</v>
      </c>
      <c r="Q28" s="25">
        <f>'[1]Конс_руб'!O27/1000</f>
        <v>149681.43991999998</v>
      </c>
      <c r="R28" s="25">
        <f>'[1]Конс_руб'!P27/1000</f>
        <v>27731.51685</v>
      </c>
      <c r="S28" s="28">
        <f t="shared" si="2"/>
        <v>18.527024369101223</v>
      </c>
      <c r="T28" s="25">
        <f>'[1]Конс_руб'!R27/1000</f>
        <v>52151.2</v>
      </c>
      <c r="U28" s="25">
        <f>'[1]Конс_руб'!S27/1000</f>
        <v>11819.3</v>
      </c>
      <c r="V28" s="28">
        <f t="shared" si="3"/>
        <v>22.663524521008146</v>
      </c>
      <c r="W28" s="30">
        <v>16649000</v>
      </c>
      <c r="X28" s="31">
        <v>525947.55</v>
      </c>
      <c r="Y28" s="31">
        <v>81834</v>
      </c>
      <c r="Z28" s="31">
        <v>0</v>
      </c>
      <c r="AA28" s="30">
        <v>-1424.5730700000001</v>
      </c>
      <c r="AB28" s="22">
        <f>'[1]Конс_руб'!X27/1000</f>
        <v>311620.23992</v>
      </c>
      <c r="AC28" s="25">
        <f>'[1]Конс_руб'!Y27/1000</f>
        <v>57479.23882</v>
      </c>
      <c r="AD28" s="33">
        <f t="shared" si="4"/>
        <v>18.44528418139856</v>
      </c>
      <c r="AE28" s="25">
        <f t="shared" si="5"/>
        <v>-6250.000000000058</v>
      </c>
      <c r="AF28" s="25">
        <f t="shared" si="7"/>
        <v>3227.6753300000055</v>
      </c>
    </row>
    <row r="29" spans="1:32" s="3" customFormat="1" ht="11.25">
      <c r="A29" s="20">
        <v>23</v>
      </c>
      <c r="B29" s="28" t="s">
        <v>39</v>
      </c>
      <c r="C29" s="22">
        <f>'[1]Конс_руб'!C28/1000</f>
        <v>374599.28962</v>
      </c>
      <c r="D29" s="23">
        <f>'[1]Конс_руб'!D28/1000</f>
        <v>74646.31904</v>
      </c>
      <c r="E29" s="28">
        <f t="shared" si="0"/>
        <v>19.926978269425582</v>
      </c>
      <c r="F29" s="22">
        <f>'[1]Конс_руб'!F28/1000</f>
        <v>245645</v>
      </c>
      <c r="G29" s="62">
        <v>47321.69799</v>
      </c>
      <c r="H29" s="25">
        <f>'[1]Конс_руб'!G28/1000</f>
        <v>49911.10138</v>
      </c>
      <c r="I29" s="36">
        <v>123489</v>
      </c>
      <c r="J29" s="36">
        <v>82639</v>
      </c>
      <c r="K29" s="36" t="e">
        <f>+#REF!-I29</f>
        <v>#REF!</v>
      </c>
      <c r="L29" s="36" t="e">
        <f>+#REF!-J29</f>
        <v>#REF!</v>
      </c>
      <c r="M29" s="27">
        <f t="shared" si="6"/>
        <v>105.47191563275517</v>
      </c>
      <c r="N29" s="28">
        <f t="shared" si="1"/>
        <v>20.318386850943433</v>
      </c>
      <c r="O29" s="36">
        <v>150309.4</v>
      </c>
      <c r="P29" s="36">
        <v>147159.9</v>
      </c>
      <c r="Q29" s="25">
        <f>'[1]Конс_руб'!O28/1000</f>
        <v>128954.28962000001</v>
      </c>
      <c r="R29" s="25">
        <f>'[1]Конс_руб'!P28/1000</f>
        <v>24735.21766</v>
      </c>
      <c r="S29" s="28">
        <f t="shared" si="2"/>
        <v>19.181384142310627</v>
      </c>
      <c r="T29" s="25">
        <f>'[1]Конс_руб'!R28/1000</f>
        <v>347.2</v>
      </c>
      <c r="U29" s="25">
        <f>'[1]Конс_руб'!S28/1000</f>
        <v>0</v>
      </c>
      <c r="V29" s="28">
        <f t="shared" si="3"/>
        <v>0</v>
      </c>
      <c r="W29" s="30">
        <v>15035300</v>
      </c>
      <c r="X29" s="31">
        <v>887366.63</v>
      </c>
      <c r="Y29" s="31">
        <v>115380</v>
      </c>
      <c r="Z29" s="31">
        <v>0</v>
      </c>
      <c r="AA29" s="30">
        <v>-1251.8046499999998</v>
      </c>
      <c r="AB29" s="22">
        <f>'[1]Конс_руб'!X28/1000</f>
        <v>396878.48862</v>
      </c>
      <c r="AC29" s="25">
        <f>'[1]Конс_руб'!Y28/1000</f>
        <v>71088.06017</v>
      </c>
      <c r="AD29" s="33">
        <f t="shared" si="4"/>
        <v>17.911794720137834</v>
      </c>
      <c r="AE29" s="25">
        <f t="shared" si="5"/>
        <v>-22279.199000000022</v>
      </c>
      <c r="AF29" s="25">
        <f t="shared" si="7"/>
        <v>3558.258870000005</v>
      </c>
    </row>
    <row r="30" spans="1:32" s="3" customFormat="1" ht="11.25">
      <c r="A30" s="20">
        <v>24</v>
      </c>
      <c r="B30" s="28" t="s">
        <v>40</v>
      </c>
      <c r="C30" s="22">
        <f>'[1]Конс_руб'!C29/1000</f>
        <v>1126219.63152</v>
      </c>
      <c r="D30" s="23">
        <f>'[1]Конс_руб'!D29/1000</f>
        <v>179229.36648</v>
      </c>
      <c r="E30" s="28">
        <f t="shared" si="0"/>
        <v>15.914246339153532</v>
      </c>
      <c r="F30" s="22">
        <f>'[1]Конс_руб'!F29/1000</f>
        <v>505505.5</v>
      </c>
      <c r="G30" s="62">
        <v>119534.14318</v>
      </c>
      <c r="H30" s="25">
        <f>'[1]Конс_руб'!G29/1000</f>
        <v>120634.31474</v>
      </c>
      <c r="I30" s="36">
        <v>426431</v>
      </c>
      <c r="J30" s="36">
        <v>267291</v>
      </c>
      <c r="K30" s="36" t="e">
        <f>+#REF!-I30</f>
        <v>#REF!</v>
      </c>
      <c r="L30" s="36" t="e">
        <f>+#REF!-J30</f>
        <v>#REF!</v>
      </c>
      <c r="M30" s="27">
        <f t="shared" si="6"/>
        <v>100.92038268793486</v>
      </c>
      <c r="N30" s="28">
        <f t="shared" si="1"/>
        <v>23.86409539362084</v>
      </c>
      <c r="O30" s="36">
        <v>302406</v>
      </c>
      <c r="P30" s="36">
        <v>294355.5</v>
      </c>
      <c r="Q30" s="25">
        <f>'[1]Конс_руб'!O29/1000</f>
        <v>620714.1315199999</v>
      </c>
      <c r="R30" s="25">
        <f>'[1]Конс_руб'!P29/1000</f>
        <v>58595.05174</v>
      </c>
      <c r="S30" s="28">
        <f t="shared" si="2"/>
        <v>9.439941635695146</v>
      </c>
      <c r="T30" s="25">
        <f>'[1]Конс_руб'!R29/1000</f>
        <v>0</v>
      </c>
      <c r="U30" s="25">
        <f>'[1]Конс_руб'!S29/1000</f>
        <v>0</v>
      </c>
      <c r="V30" s="28"/>
      <c r="W30" s="30">
        <v>74516060</v>
      </c>
      <c r="X30" s="31">
        <v>5497842.31</v>
      </c>
      <c r="Y30" s="31">
        <v>301140</v>
      </c>
      <c r="Z30" s="31">
        <v>204500</v>
      </c>
      <c r="AA30" s="30">
        <v>-3778.47566</v>
      </c>
      <c r="AB30" s="22">
        <f>'[1]Конс_руб'!X29/1000</f>
        <v>1166219.60652</v>
      </c>
      <c r="AC30" s="25">
        <f>'[1]Конс_руб'!Y29/1000</f>
        <v>170038.72953</v>
      </c>
      <c r="AD30" s="33">
        <f t="shared" si="4"/>
        <v>14.580335348450854</v>
      </c>
      <c r="AE30" s="25">
        <f t="shared" si="5"/>
        <v>-39999.97499999986</v>
      </c>
      <c r="AF30" s="25">
        <f t="shared" si="7"/>
        <v>9190.636949999986</v>
      </c>
    </row>
    <row r="31" spans="1:32" s="3" customFormat="1" ht="11.25">
      <c r="A31" s="20">
        <v>25</v>
      </c>
      <c r="B31" s="28" t="s">
        <v>41</v>
      </c>
      <c r="C31" s="22">
        <f>'[1]Конс_руб'!C30/1000</f>
        <v>240622.1794</v>
      </c>
      <c r="D31" s="23">
        <f>'[1]Конс_руб'!D30/1000</f>
        <v>52399.23055</v>
      </c>
      <c r="E31" s="28">
        <f t="shared" si="0"/>
        <v>21.77655886945225</v>
      </c>
      <c r="F31" s="22">
        <f>'[1]Конс_руб'!F30/1000</f>
        <v>124282.8</v>
      </c>
      <c r="G31" s="62">
        <v>24752.813869999998</v>
      </c>
      <c r="H31" s="25">
        <f>'[1]Конс_руб'!G30/1000</f>
        <v>30485.55167</v>
      </c>
      <c r="I31" s="36">
        <v>69856</v>
      </c>
      <c r="J31" s="36">
        <v>45007</v>
      </c>
      <c r="K31" s="36" t="e">
        <f>+#REF!-I31</f>
        <v>#REF!</v>
      </c>
      <c r="L31" s="36" t="e">
        <f>+#REF!-J31</f>
        <v>#REF!</v>
      </c>
      <c r="M31" s="27">
        <f t="shared" si="6"/>
        <v>123.15994387590814</v>
      </c>
      <c r="N31" s="28">
        <f t="shared" si="1"/>
        <v>24.52917995893237</v>
      </c>
      <c r="O31" s="36">
        <v>120211.7</v>
      </c>
      <c r="P31" s="36">
        <v>119046.2</v>
      </c>
      <c r="Q31" s="25">
        <f>'[1]Конс_руб'!O30/1000</f>
        <v>116339.3794</v>
      </c>
      <c r="R31" s="25">
        <f>'[1]Конс_руб'!P30/1000</f>
        <v>21913.67888</v>
      </c>
      <c r="S31" s="28">
        <f t="shared" si="2"/>
        <v>18.835994306498765</v>
      </c>
      <c r="T31" s="25">
        <f>'[1]Конс_руб'!R30/1000</f>
        <v>37689.8</v>
      </c>
      <c r="U31" s="25">
        <f>'[1]Конс_руб'!S30/1000</f>
        <v>8485.9</v>
      </c>
      <c r="V31" s="28">
        <f t="shared" si="3"/>
        <v>22.51511018896359</v>
      </c>
      <c r="W31" s="30">
        <v>14873378</v>
      </c>
      <c r="X31" s="31">
        <v>523269.53</v>
      </c>
      <c r="Y31" s="31">
        <v>91367</v>
      </c>
      <c r="Z31" s="31">
        <v>0</v>
      </c>
      <c r="AA31" s="30">
        <v>-399.09692</v>
      </c>
      <c r="AB31" s="22">
        <f>'[1]Конс_руб'!X30/1000</f>
        <v>251917.05339</v>
      </c>
      <c r="AC31" s="25">
        <f>'[1]Конс_руб'!Y30/1000</f>
        <v>46277.499859999996</v>
      </c>
      <c r="AD31" s="33">
        <f t="shared" si="4"/>
        <v>18.370133834630273</v>
      </c>
      <c r="AE31" s="25">
        <f t="shared" si="5"/>
        <v>-11294.873989999993</v>
      </c>
      <c r="AF31" s="25">
        <f t="shared" si="7"/>
        <v>6121.730690000004</v>
      </c>
    </row>
    <row r="32" spans="1:32" s="3" customFormat="1" ht="11.25">
      <c r="A32" s="20">
        <v>26</v>
      </c>
      <c r="B32" s="28" t="s">
        <v>42</v>
      </c>
      <c r="C32" s="22">
        <f>'[1]Конс_руб'!C31/1000</f>
        <v>4978460.95125</v>
      </c>
      <c r="D32" s="23">
        <f>'[1]Конс_руб'!D31/1000</f>
        <v>1307394.3710999999</v>
      </c>
      <c r="E32" s="28">
        <f t="shared" si="0"/>
        <v>26.261014877936066</v>
      </c>
      <c r="F32" s="22">
        <f>'[1]Конс_руб'!F31/1000</f>
        <v>3075706.4</v>
      </c>
      <c r="G32" s="62">
        <v>652593.42264</v>
      </c>
      <c r="H32" s="25">
        <f>'[1]Конс_руб'!G31/1000</f>
        <v>721688.00254</v>
      </c>
      <c r="I32" s="36">
        <v>1677742</v>
      </c>
      <c r="J32" s="36">
        <v>1154215</v>
      </c>
      <c r="K32" s="36" t="e">
        <f>+#REF!-I32</f>
        <v>#REF!</v>
      </c>
      <c r="L32" s="36" t="e">
        <f>+#REF!-J32</f>
        <v>#REF!</v>
      </c>
      <c r="M32" s="27">
        <f t="shared" si="6"/>
        <v>110.58769173928921</v>
      </c>
      <c r="N32" s="28">
        <f t="shared" si="1"/>
        <v>23.464138272105558</v>
      </c>
      <c r="O32" s="36">
        <v>930852.1</v>
      </c>
      <c r="P32" s="36">
        <v>905336.4</v>
      </c>
      <c r="Q32" s="25">
        <f>'[1]Конс_руб'!O31/1000</f>
        <v>1902754.55125</v>
      </c>
      <c r="R32" s="25">
        <f>'[1]Конс_руб'!P31/1000</f>
        <v>585706.36856</v>
      </c>
      <c r="S32" s="28">
        <f t="shared" si="2"/>
        <v>30.78202431181808</v>
      </c>
      <c r="T32" s="25">
        <f>'[1]Конс_руб'!R31/1000</f>
        <v>0</v>
      </c>
      <c r="U32" s="25">
        <f>'[1]Конс_руб'!S31/1000</f>
        <v>0</v>
      </c>
      <c r="V32" s="28"/>
      <c r="W32" s="30">
        <v>298733800</v>
      </c>
      <c r="X32" s="31">
        <v>15535409.99</v>
      </c>
      <c r="Y32" s="31">
        <v>964447</v>
      </c>
      <c r="Z32" s="31">
        <v>0</v>
      </c>
      <c r="AA32" s="30">
        <v>-14036.28466</v>
      </c>
      <c r="AB32" s="22">
        <f>'[1]Конс_руб'!X31/1000</f>
        <v>5273460.95125</v>
      </c>
      <c r="AC32" s="25">
        <f>'[1]Конс_руб'!Y31/1000</f>
        <v>1278197.8831800001</v>
      </c>
      <c r="AD32" s="33">
        <f t="shared" si="4"/>
        <v>24.23831132905272</v>
      </c>
      <c r="AE32" s="25">
        <f t="shared" si="5"/>
        <v>-295000</v>
      </c>
      <c r="AF32" s="25">
        <f t="shared" si="7"/>
        <v>29196.487919999752</v>
      </c>
    </row>
    <row r="33" spans="1:32" s="3" customFormat="1" ht="11.25">
      <c r="A33" s="20">
        <v>27</v>
      </c>
      <c r="B33" s="37" t="s">
        <v>43</v>
      </c>
      <c r="C33" s="22">
        <f>'[1]Конс_руб'!C32/1000</f>
        <v>1023104.648</v>
      </c>
      <c r="D33" s="38">
        <f>'[1]Конс_руб'!D32/1000</f>
        <v>0</v>
      </c>
      <c r="E33" s="37"/>
      <c r="F33" s="58">
        <f>'[1]Конс_руб'!F32/1000</f>
        <v>0</v>
      </c>
      <c r="G33" s="60"/>
      <c r="H33" s="59">
        <f>'[1]Конс_руб'!G32/1000</f>
        <v>0</v>
      </c>
      <c r="I33" s="31"/>
      <c r="J33" s="31"/>
      <c r="K33" s="31"/>
      <c r="L33" s="31"/>
      <c r="M33" s="61"/>
      <c r="N33" s="57"/>
      <c r="O33" s="36"/>
      <c r="P33" s="36"/>
      <c r="Q33" s="22">
        <f>'[1]Конс_руб'!O32/1000</f>
        <v>1023104.648</v>
      </c>
      <c r="R33" s="38">
        <f>'[1]Конс_руб'!P32/1000</f>
        <v>0</v>
      </c>
      <c r="S33" s="28"/>
      <c r="T33" s="22">
        <f>'[1]Конс_руб'!R32/1000</f>
        <v>0</v>
      </c>
      <c r="U33" s="38">
        <f>'[1]Конс_руб'!S32/1000</f>
        <v>0</v>
      </c>
      <c r="V33" s="28"/>
      <c r="W33" s="30"/>
      <c r="X33" s="31"/>
      <c r="Y33" s="31"/>
      <c r="Z33" s="31"/>
      <c r="AA33" s="66"/>
      <c r="AB33" s="22">
        <f>'[1]Конс_руб'!X32/1000</f>
        <v>1023104.648</v>
      </c>
      <c r="AC33" s="38">
        <f>'[1]Конс_руб'!Y32/1000</f>
        <v>0</v>
      </c>
      <c r="AD33" s="33"/>
      <c r="AE33" s="25">
        <f t="shared" si="5"/>
        <v>0</v>
      </c>
      <c r="AF33" s="25">
        <f>D33-AC33</f>
        <v>0</v>
      </c>
    </row>
    <row r="34" spans="1:32" ht="11.25">
      <c r="A34" s="76" t="s">
        <v>44</v>
      </c>
      <c r="B34" s="76"/>
      <c r="C34" s="40">
        <f>SUM(C7:C33)</f>
        <v>13822370.57519</v>
      </c>
      <c r="D34" s="40">
        <f>SUM(D7:D33)</f>
        <v>2816416.05685</v>
      </c>
      <c r="E34" s="39">
        <f t="shared" si="0"/>
        <v>20.375781719419614</v>
      </c>
      <c r="F34" s="40">
        <f>SUM(F7:F33)</f>
        <v>5712536.1049999995</v>
      </c>
      <c r="G34" s="40">
        <f>SUM(G7:G33)</f>
        <v>1191547.1337700002</v>
      </c>
      <c r="H34" s="40">
        <f>SUM(H7:H33)</f>
        <v>1298346.95775</v>
      </c>
      <c r="I34" s="56"/>
      <c r="J34" s="56"/>
      <c r="K34" s="56"/>
      <c r="L34" s="56"/>
      <c r="M34" s="40">
        <f t="shared" si="6"/>
        <v>108.96312205813379</v>
      </c>
      <c r="N34" s="39">
        <f t="shared" si="1"/>
        <v>22.728030665987365</v>
      </c>
      <c r="O34" s="41">
        <f>SUM(O7:O32)</f>
        <v>4937001.6</v>
      </c>
      <c r="P34" s="41">
        <f>SUM(P7:P32)</f>
        <v>4858320.600000001</v>
      </c>
      <c r="Q34" s="40">
        <f>SUM(Q7:Q33)</f>
        <v>8109834.47019</v>
      </c>
      <c r="R34" s="40">
        <f>SUM(R7:R33)</f>
        <v>1518069.0990999998</v>
      </c>
      <c r="S34" s="39">
        <f t="shared" si="2"/>
        <v>18.718866638771654</v>
      </c>
      <c r="T34" s="39">
        <f>SUM(T7:T33)</f>
        <v>854357.1</v>
      </c>
      <c r="U34" s="39">
        <f>SUM(U7:U33)</f>
        <v>199358.7999999999</v>
      </c>
      <c r="V34" s="39">
        <f>U34/T34*100</f>
        <v>23.334364518068604</v>
      </c>
      <c r="W34" s="39">
        <f>SUM(W7:W32)</f>
        <v>557971243</v>
      </c>
      <c r="X34" s="39">
        <f>SUM(X7:X32)</f>
        <v>27506195.189999998</v>
      </c>
      <c r="Y34" s="39">
        <f>SUM(Y7:Y32)</f>
        <v>3169086</v>
      </c>
      <c r="Z34" s="39">
        <f>SUM(Z7:Z33)</f>
        <v>205057.82219</v>
      </c>
      <c r="AA34" s="37">
        <f>SUM(AA7:AA33)</f>
        <v>-54142.26672</v>
      </c>
      <c r="AB34" s="39">
        <f>SUM(AB7:AB33)</f>
        <v>14333101.91475</v>
      </c>
      <c r="AC34" s="39">
        <f>SUM(AC7:AC33)</f>
        <v>2706307.1216800003</v>
      </c>
      <c r="AD34" s="42">
        <f t="shared" si="4"/>
        <v>18.881517328045902</v>
      </c>
      <c r="AE34" s="39">
        <f>SUM(AE7:AE33)</f>
        <v>-510731.33956</v>
      </c>
      <c r="AF34" s="39">
        <f>SUM(AF7:AF33)</f>
        <v>110108.93516999969</v>
      </c>
    </row>
    <row r="35" spans="1:37" s="50" customFormat="1" ht="12.75">
      <c r="A35" s="43"/>
      <c r="B35" s="44"/>
      <c r="C35" s="45"/>
      <c r="D35" s="44"/>
      <c r="E35" s="46"/>
      <c r="F35" s="44"/>
      <c r="G35" s="44"/>
      <c r="H35" s="44"/>
      <c r="I35" s="44"/>
      <c r="J35" s="44"/>
      <c r="K35" s="44"/>
      <c r="L35" s="44"/>
      <c r="M35" s="44"/>
      <c r="N35" s="47"/>
      <c r="O35" s="48"/>
      <c r="P35" s="48"/>
      <c r="Q35" s="44"/>
      <c r="R35" s="44"/>
      <c r="S35" s="47"/>
      <c r="T35" s="48"/>
      <c r="U35" s="48"/>
      <c r="V35" s="47"/>
      <c r="W35" s="44"/>
      <c r="X35" s="44"/>
      <c r="Y35" s="44"/>
      <c r="Z35" s="44"/>
      <c r="AA35" s="44"/>
      <c r="AB35" s="44"/>
      <c r="AC35" s="44"/>
      <c r="AD35" s="46"/>
      <c r="AE35" s="44"/>
      <c r="AF35" s="44"/>
      <c r="AG35" s="49"/>
      <c r="AH35" s="49"/>
      <c r="AI35" s="49"/>
      <c r="AJ35" s="49"/>
      <c r="AK35" s="49"/>
    </row>
    <row r="36" spans="1:37" s="50" customFormat="1" ht="12.75">
      <c r="A36" s="43"/>
      <c r="B36" s="44"/>
      <c r="C36" s="45"/>
      <c r="D36" s="44"/>
      <c r="E36" s="46"/>
      <c r="F36" s="44"/>
      <c r="G36" s="44"/>
      <c r="H36" s="44"/>
      <c r="I36" s="44"/>
      <c r="J36" s="44"/>
      <c r="K36" s="44"/>
      <c r="L36" s="44"/>
      <c r="M36" s="44"/>
      <c r="N36" s="47"/>
      <c r="O36" s="48"/>
      <c r="P36" s="48"/>
      <c r="Q36" s="44"/>
      <c r="R36" s="44"/>
      <c r="S36" s="47"/>
      <c r="T36" s="48"/>
      <c r="U36" s="48"/>
      <c r="V36" s="47"/>
      <c r="W36" s="44"/>
      <c r="X36" s="44"/>
      <c r="Y36" s="44"/>
      <c r="Z36" s="44"/>
      <c r="AA36" s="44"/>
      <c r="AB36" s="44"/>
      <c r="AC36" s="44"/>
      <c r="AD36" s="46"/>
      <c r="AE36" s="44"/>
      <c r="AF36" s="44"/>
      <c r="AG36" s="49"/>
      <c r="AH36" s="49"/>
      <c r="AI36" s="49"/>
      <c r="AJ36" s="49"/>
      <c r="AK36" s="49"/>
    </row>
    <row r="37" spans="1:37" s="50" customFormat="1" ht="11.25">
      <c r="A37" s="43"/>
      <c r="B37" s="44"/>
      <c r="C37" s="48"/>
      <c r="D37" s="44"/>
      <c r="E37" s="46"/>
      <c r="F37" s="44"/>
      <c r="G37" s="44"/>
      <c r="H37" s="44"/>
      <c r="I37" s="44"/>
      <c r="J37" s="44"/>
      <c r="K37" s="44"/>
      <c r="L37" s="44"/>
      <c r="M37" s="44"/>
      <c r="N37" s="47"/>
      <c r="O37" s="48"/>
      <c r="P37" s="48"/>
      <c r="Q37" s="44"/>
      <c r="R37" s="44"/>
      <c r="S37" s="47"/>
      <c r="T37" s="48"/>
      <c r="U37" s="48"/>
      <c r="V37" s="47"/>
      <c r="W37" s="44"/>
      <c r="X37" s="44"/>
      <c r="Y37" s="44"/>
      <c r="Z37" s="44"/>
      <c r="AA37" s="44"/>
      <c r="AB37" s="44"/>
      <c r="AC37" s="44"/>
      <c r="AD37" s="46"/>
      <c r="AE37" s="44"/>
      <c r="AF37" s="44"/>
      <c r="AG37" s="49"/>
      <c r="AH37" s="49"/>
      <c r="AI37" s="49"/>
      <c r="AJ37" s="49"/>
      <c r="AK37" s="49"/>
    </row>
    <row r="38" spans="1:37" s="50" customFormat="1" ht="11.25">
      <c r="A38" s="43"/>
      <c r="B38" s="44"/>
      <c r="C38" s="48"/>
      <c r="D38" s="44"/>
      <c r="E38" s="46"/>
      <c r="F38" s="44"/>
      <c r="G38" s="44"/>
      <c r="H38" s="44"/>
      <c r="I38" s="44"/>
      <c r="J38" s="44"/>
      <c r="K38" s="44"/>
      <c r="L38" s="44"/>
      <c r="M38" s="44"/>
      <c r="N38" s="47"/>
      <c r="O38" s="48"/>
      <c r="P38" s="48"/>
      <c r="Q38" s="44"/>
      <c r="R38" s="44"/>
      <c r="S38" s="47"/>
      <c r="T38" s="48"/>
      <c r="U38" s="48"/>
      <c r="V38" s="47"/>
      <c r="W38" s="27"/>
      <c r="X38" s="27"/>
      <c r="Y38" s="27"/>
      <c r="Z38" s="27"/>
      <c r="AA38" s="27"/>
      <c r="AB38" s="44"/>
      <c r="AC38" s="44"/>
      <c r="AD38" s="46"/>
      <c r="AE38" s="44"/>
      <c r="AF38" s="44"/>
      <c r="AG38" s="49"/>
      <c r="AH38" s="49"/>
      <c r="AI38" s="49"/>
      <c r="AJ38" s="49"/>
      <c r="AK38" s="49"/>
    </row>
    <row r="39" spans="1:37" s="50" customFormat="1" ht="11.25">
      <c r="A39" s="43"/>
      <c r="B39" s="44"/>
      <c r="C39" s="48"/>
      <c r="D39" s="44"/>
      <c r="E39" s="46"/>
      <c r="F39" s="44"/>
      <c r="G39" s="44"/>
      <c r="H39" s="44"/>
      <c r="I39" s="44"/>
      <c r="J39" s="44"/>
      <c r="K39" s="44"/>
      <c r="L39" s="44"/>
      <c r="M39" s="44"/>
      <c r="N39" s="47"/>
      <c r="O39" s="48"/>
      <c r="P39" s="48"/>
      <c r="Q39" s="44"/>
      <c r="R39" s="44"/>
      <c r="S39" s="47"/>
      <c r="T39" s="48"/>
      <c r="U39" s="48"/>
      <c r="V39" s="47"/>
      <c r="W39" s="44"/>
      <c r="X39" s="44"/>
      <c r="Y39" s="44"/>
      <c r="Z39" s="44"/>
      <c r="AA39" s="44"/>
      <c r="AB39" s="44"/>
      <c r="AC39" s="44"/>
      <c r="AD39" s="46"/>
      <c r="AE39" s="44"/>
      <c r="AF39" s="44"/>
      <c r="AG39" s="49"/>
      <c r="AH39" s="49"/>
      <c r="AI39" s="49"/>
      <c r="AJ39" s="49"/>
      <c r="AK39" s="49"/>
    </row>
    <row r="40" spans="1:37" s="50" customFormat="1" ht="11.25">
      <c r="A40" s="43"/>
      <c r="B40" s="44"/>
      <c r="C40" s="48"/>
      <c r="D40" s="44"/>
      <c r="E40" s="46"/>
      <c r="F40" s="44"/>
      <c r="G40" s="44"/>
      <c r="H40" s="44"/>
      <c r="I40" s="44"/>
      <c r="J40" s="44"/>
      <c r="K40" s="44"/>
      <c r="L40" s="44"/>
      <c r="M40" s="44"/>
      <c r="N40" s="47"/>
      <c r="O40" s="48"/>
      <c r="P40" s="48"/>
      <c r="Q40" s="44"/>
      <c r="R40" s="44"/>
      <c r="S40" s="47"/>
      <c r="T40" s="48"/>
      <c r="U40" s="48"/>
      <c r="V40" s="47"/>
      <c r="W40" s="44"/>
      <c r="X40" s="44"/>
      <c r="Y40" s="44"/>
      <c r="Z40" s="44"/>
      <c r="AA40" s="44"/>
      <c r="AB40" s="44"/>
      <c r="AC40" s="44"/>
      <c r="AD40" s="46"/>
      <c r="AE40" s="44"/>
      <c r="AF40" s="44"/>
      <c r="AG40" s="49"/>
      <c r="AH40" s="49"/>
      <c r="AI40" s="49"/>
      <c r="AJ40" s="49"/>
      <c r="AK40" s="49"/>
    </row>
    <row r="41" spans="1:37" s="50" customFormat="1" ht="11.25">
      <c r="A41" s="43"/>
      <c r="B41" s="44"/>
      <c r="C41" s="48"/>
      <c r="D41" s="44"/>
      <c r="E41" s="46"/>
      <c r="F41" s="44"/>
      <c r="G41" s="44"/>
      <c r="H41" s="44"/>
      <c r="I41" s="44"/>
      <c r="J41" s="44"/>
      <c r="K41" s="44"/>
      <c r="L41" s="44"/>
      <c r="M41" s="44"/>
      <c r="N41" s="47"/>
      <c r="O41" s="48"/>
      <c r="P41" s="48"/>
      <c r="Q41" s="44"/>
      <c r="R41" s="44"/>
      <c r="S41" s="47"/>
      <c r="T41" s="48"/>
      <c r="U41" s="48"/>
      <c r="V41" s="47"/>
      <c r="W41" s="44"/>
      <c r="X41" s="44"/>
      <c r="Y41" s="44"/>
      <c r="Z41" s="44"/>
      <c r="AA41" s="44"/>
      <c r="AB41" s="44"/>
      <c r="AC41" s="44"/>
      <c r="AD41" s="46"/>
      <c r="AE41" s="44"/>
      <c r="AF41" s="44"/>
      <c r="AG41" s="49"/>
      <c r="AH41" s="49"/>
      <c r="AI41" s="49"/>
      <c r="AJ41" s="49"/>
      <c r="AK41" s="49"/>
    </row>
    <row r="42" spans="1:37" s="50" customFormat="1" ht="11.25">
      <c r="A42" s="51"/>
      <c r="C42" s="31"/>
      <c r="E42" s="52"/>
      <c r="N42" s="47"/>
      <c r="O42" s="48"/>
      <c r="P42" s="48"/>
      <c r="S42" s="47"/>
      <c r="T42" s="48"/>
      <c r="U42" s="48"/>
      <c r="V42" s="47"/>
      <c r="AD42" s="52"/>
      <c r="AG42" s="49"/>
      <c r="AH42" s="49"/>
      <c r="AI42" s="49"/>
      <c r="AJ42" s="49"/>
      <c r="AK42" s="49"/>
    </row>
    <row r="43" spans="1:37" s="50" customFormat="1" ht="11.25">
      <c r="A43" s="51"/>
      <c r="C43" s="31"/>
      <c r="E43" s="52"/>
      <c r="N43" s="47"/>
      <c r="O43" s="48"/>
      <c r="P43" s="48"/>
      <c r="S43" s="47"/>
      <c r="T43" s="48"/>
      <c r="U43" s="48"/>
      <c r="V43" s="47"/>
      <c r="AD43" s="52"/>
      <c r="AG43" s="49"/>
      <c r="AH43" s="49"/>
      <c r="AI43" s="49"/>
      <c r="AJ43" s="49"/>
      <c r="AK43" s="49"/>
    </row>
    <row r="44" spans="1:37" s="50" customFormat="1" ht="11.25">
      <c r="A44" s="51"/>
      <c r="C44" s="31"/>
      <c r="E44" s="52"/>
      <c r="N44" s="47"/>
      <c r="O44" s="48"/>
      <c r="P44" s="48"/>
      <c r="S44" s="47"/>
      <c r="T44" s="48"/>
      <c r="U44" s="48"/>
      <c r="V44" s="47"/>
      <c r="AD44" s="52"/>
      <c r="AG44" s="49"/>
      <c r="AH44" s="49"/>
      <c r="AI44" s="49"/>
      <c r="AJ44" s="49"/>
      <c r="AK44" s="49"/>
    </row>
    <row r="45" spans="1:37" s="50" customFormat="1" ht="11.25">
      <c r="A45" s="51"/>
      <c r="C45" s="31"/>
      <c r="E45" s="52"/>
      <c r="N45" s="52"/>
      <c r="S45" s="52"/>
      <c r="V45" s="52"/>
      <c r="AD45" s="52"/>
      <c r="AG45" s="49"/>
      <c r="AH45" s="49"/>
      <c r="AI45" s="49"/>
      <c r="AJ45" s="49"/>
      <c r="AK45" s="49"/>
    </row>
    <row r="46" spans="1:37" s="50" customFormat="1" ht="12.75">
      <c r="A46" s="51"/>
      <c r="C46" s="31"/>
      <c r="E46" s="52"/>
      <c r="N46" s="52"/>
      <c r="Q46" s="53"/>
      <c r="S46" s="52"/>
      <c r="V46" s="52"/>
      <c r="AD46" s="52"/>
      <c r="AG46" s="49"/>
      <c r="AH46" s="49"/>
      <c r="AI46" s="49"/>
      <c r="AJ46" s="49"/>
      <c r="AK46" s="49"/>
    </row>
  </sheetData>
  <sheetProtection/>
  <mergeCells count="17">
    <mergeCell ref="A1:Y1"/>
    <mergeCell ref="AC2:AD2"/>
    <mergeCell ref="A3:A6"/>
    <mergeCell ref="B3:B6"/>
    <mergeCell ref="F3:Y3"/>
    <mergeCell ref="Q4:S5"/>
    <mergeCell ref="T4:V5"/>
    <mergeCell ref="AB3:AD5"/>
    <mergeCell ref="Z3:AA5"/>
    <mergeCell ref="AE3:AF5"/>
    <mergeCell ref="F4:N4"/>
    <mergeCell ref="W4:Y4"/>
    <mergeCell ref="A34:B34"/>
    <mergeCell ref="C3:E5"/>
    <mergeCell ref="F5:F6"/>
    <mergeCell ref="G5:H5"/>
    <mergeCell ref="M5:N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sobf5</dc:creator>
  <cp:keywords/>
  <dc:description/>
  <cp:lastModifiedBy>sobf5</cp:lastModifiedBy>
  <cp:lastPrinted>2011-03-23T14:42:50Z</cp:lastPrinted>
  <dcterms:created xsi:type="dcterms:W3CDTF">2011-01-28T12:27:47Z</dcterms:created>
  <dcterms:modified xsi:type="dcterms:W3CDTF">2011-04-19T12:43:50Z</dcterms:modified>
  <cp:category/>
  <cp:version/>
  <cp:contentType/>
  <cp:contentStatus/>
</cp:coreProperties>
</file>