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46" windowWidth="15480" windowHeight="11640" tabRatio="594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'Лист1'!$2:$3</definedName>
    <definedName name="_xlnm.Print_Area" localSheetId="0">'Лист1'!$A$1:$Z$61</definedName>
  </definedNames>
  <calcPr fullCalcOnLoad="1"/>
</workbook>
</file>

<file path=xl/sharedStrings.xml><?xml version="1.0" encoding="utf-8"?>
<sst xmlns="http://schemas.openxmlformats.org/spreadsheetml/2006/main" count="250" uniqueCount="143">
  <si>
    <t>Выдано предписаний</t>
  </si>
  <si>
    <t>Выполнено предписаний</t>
  </si>
  <si>
    <t xml:space="preserve">Составлено протоколов </t>
  </si>
  <si>
    <t>Вынесено постановлений</t>
  </si>
  <si>
    <t>№ п/п</t>
  </si>
  <si>
    <t xml:space="preserve"> в том числе: юридических</t>
  </si>
  <si>
    <t xml:space="preserve">                       физических</t>
  </si>
  <si>
    <t xml:space="preserve">                       должностных</t>
  </si>
  <si>
    <t>Земельный контроль</t>
  </si>
  <si>
    <t>1</t>
  </si>
  <si>
    <t>2</t>
  </si>
  <si>
    <t>3</t>
  </si>
  <si>
    <t>4</t>
  </si>
  <si>
    <t>5</t>
  </si>
  <si>
    <t>6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</si>
  <si>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</si>
  <si>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</si>
  <si>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</si>
  <si>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</si>
  <si>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</si>
  <si>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</si>
  <si>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</si>
  <si>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</si>
  <si>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</si>
  <si>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</si>
  <si>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</si>
  <si>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</si>
  <si>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</si>
  <si>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</si>
  <si>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</si>
  <si>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</si>
  <si>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 xml:space="preserve">Выявлено нарушений </t>
  </si>
  <si>
    <t xml:space="preserve">Устранено нарушений </t>
  </si>
  <si>
    <t>7</t>
  </si>
  <si>
    <t>Документарные проверки</t>
  </si>
  <si>
    <t>Взыскиваемость штрафов,%</t>
  </si>
  <si>
    <t>Наложено адм.штрафов, т.р.</t>
  </si>
  <si>
    <t>Выполнен. плана проверок,%</t>
  </si>
  <si>
    <t>Выездные проверки</t>
  </si>
  <si>
    <r>
      <t xml:space="preserve">
</t>
    </r>
    <r>
      <rPr>
        <b/>
        <sz val="10"/>
        <rFont val="Arial Cyr"/>
        <family val="0"/>
      </rPr>
      <t>Примечание:</t>
    </r>
    <r>
      <rPr>
        <sz val="10"/>
        <rFont val="Arial Cyr"/>
        <family val="0"/>
      </rPr>
      <t xml:space="preserve"> Охотнадзор-  по пункту 23 (наложено адм. штрафов) по одному административному делу штраф на 1000 рублей по решению суда изменен.
Начальник отдела организации инспекторской
и специальной работы                                                                        А.М. Жирнов
</t>
    </r>
  </si>
  <si>
    <t>Количество проверяющих</t>
  </si>
  <si>
    <t>в том числе на 1 проверяющего</t>
  </si>
  <si>
    <t>8.1</t>
  </si>
  <si>
    <t>9.1</t>
  </si>
  <si>
    <t>10.1</t>
  </si>
  <si>
    <t>11.1</t>
  </si>
  <si>
    <t>12.1</t>
  </si>
  <si>
    <t>Взыскано адм. штрафов, т.р.</t>
  </si>
  <si>
    <t>Проведено рейдов</t>
  </si>
  <si>
    <t>Проведено досмотров</t>
  </si>
  <si>
    <t>13.1</t>
  </si>
  <si>
    <t>14.1</t>
  </si>
  <si>
    <t>15.1</t>
  </si>
  <si>
    <t>16.1</t>
  </si>
  <si>
    <t>Прив-но к адм. отв-ти, лиц</t>
  </si>
  <si>
    <t>17.1</t>
  </si>
  <si>
    <t>Предъявлено мат.ущерба.т.р.</t>
  </si>
  <si>
    <t>Взыскано мат.ущерба  т.р.</t>
  </si>
  <si>
    <t>Направлено  дел в судебные и правоохранит. органы</t>
  </si>
  <si>
    <t>Плановые проверки,  всего</t>
  </si>
  <si>
    <t xml:space="preserve">Внеплан. проверки, всего                      </t>
  </si>
  <si>
    <t>Участие в меропр. др. орг-ий</t>
  </si>
  <si>
    <t xml:space="preserve">В т.ч. взыскано адм. штрафов в 2009 г. за 2008 г.,  </t>
  </si>
  <si>
    <t>Из них совместно с др. орг +Участие в мероп. др. орг- ий</t>
  </si>
  <si>
    <t>Семенной контроль</t>
  </si>
  <si>
    <t>5.1</t>
  </si>
  <si>
    <t>2.1</t>
  </si>
  <si>
    <t>1.1</t>
  </si>
  <si>
    <t>Итого</t>
  </si>
  <si>
    <t>вет</t>
  </si>
  <si>
    <t>кар</t>
  </si>
  <si>
    <t>зем</t>
  </si>
  <si>
    <t>защит</t>
  </si>
  <si>
    <t>сем</t>
  </si>
  <si>
    <t>охот</t>
  </si>
  <si>
    <t xml:space="preserve">План проверок </t>
  </si>
  <si>
    <t>3.1</t>
  </si>
  <si>
    <t>5.2</t>
  </si>
  <si>
    <t>документарные проверки</t>
  </si>
  <si>
    <t>выездные проверки</t>
  </si>
  <si>
    <t>5.3</t>
  </si>
  <si>
    <t>7.1</t>
  </si>
  <si>
    <t>7.2</t>
  </si>
  <si>
    <t>7.3</t>
  </si>
  <si>
    <t>18.1</t>
  </si>
  <si>
    <t>19.1</t>
  </si>
  <si>
    <t>19.3</t>
  </si>
  <si>
    <t xml:space="preserve">Проведено проверок 
(пп.5+ 7)
</t>
  </si>
  <si>
    <t>ИТОГО</t>
  </si>
  <si>
    <t>х</t>
  </si>
  <si>
    <t>Взыскано материального ущерба, тыс.руб.</t>
  </si>
  <si>
    <t>18.2</t>
  </si>
  <si>
    <t>18.3</t>
  </si>
  <si>
    <t>20.1</t>
  </si>
  <si>
    <t>20.2</t>
  </si>
  <si>
    <t>24</t>
  </si>
  <si>
    <t>Контрольно-надзорные мероприятия, всего (пп.3+8+9+10+11)</t>
  </si>
  <si>
    <t>в т. ч. на 1 проверяющего</t>
  </si>
  <si>
    <t>7.2.1</t>
  </si>
  <si>
    <t>7.2.2</t>
  </si>
  <si>
    <t>актов, направленных прокур.</t>
  </si>
  <si>
    <t>соглаасованные с прокуратурой</t>
  </si>
  <si>
    <t>выездные проверки в т.ч.:</t>
  </si>
  <si>
    <t>% к 2009</t>
  </si>
  <si>
    <t xml:space="preserve">Проведено проверок 
(п.5+ 7)
</t>
  </si>
  <si>
    <t>лес</t>
  </si>
  <si>
    <t>25</t>
  </si>
  <si>
    <t>Карантин 
растений</t>
  </si>
  <si>
    <t>Защита 
растений</t>
  </si>
  <si>
    <r>
      <t xml:space="preserve">взыскано адм. штрафов                     </t>
    </r>
    <r>
      <rPr>
        <b/>
        <sz val="16"/>
        <rFont val="Times New Roman"/>
        <family val="1"/>
      </rPr>
      <t>за 2010 г.</t>
    </r>
    <r>
      <rPr>
        <sz val="16"/>
        <rFont val="Times New Roman"/>
        <family val="1"/>
      </rPr>
      <t>, тыс.руб.</t>
    </r>
  </si>
  <si>
    <t>Гос. вет.
 надзор</t>
  </si>
  <si>
    <t>Лесной
 контроль</t>
  </si>
  <si>
    <t>Охот. надзор
01.01.-28.02.10 г.</t>
  </si>
  <si>
    <t>Провед. адм. расследований</t>
  </si>
  <si>
    <t>Привлеч. к администр.
ответственности, лиц</t>
  </si>
  <si>
    <t>Проведено плановых
проверок,  всего, в т.ч.:</t>
  </si>
  <si>
    <t>Проведено внепланов. 
проверки, всего, в т. ч.:</t>
  </si>
  <si>
    <t>Участие в контроль-надзор. мероприятиях 
других организаций</t>
  </si>
  <si>
    <t>Общая сумма взыск-х адм. штрафов, тыс.руб.</t>
  </si>
  <si>
    <r>
      <t>в т.ч.: взыскано адм. штрафов в 2010 г.</t>
    </r>
    <r>
      <rPr>
        <b/>
        <sz val="16"/>
        <rFont val="Times New Roman"/>
        <family val="1"/>
      </rPr>
      <t xml:space="preserve"> за 2009 г., </t>
    </r>
    <r>
      <rPr>
        <sz val="16"/>
        <rFont val="Times New Roman"/>
        <family val="1"/>
      </rPr>
      <t>тыс.руб.</t>
    </r>
  </si>
  <si>
    <t>Предъявлено матер-го ущерба, тыс.руб.</t>
  </si>
  <si>
    <t>Направлено  дел в судеб., правоохр. и др.органы</t>
  </si>
  <si>
    <t>Наложено администр.
штрафов, тыс. руб.</t>
  </si>
  <si>
    <t xml:space="preserve">    согласованные с проку.</t>
  </si>
  <si>
    <t xml:space="preserve">   актов, направ. в прокур.</t>
  </si>
  <si>
    <t xml:space="preserve">                     должностных</t>
  </si>
  <si>
    <t xml:space="preserve">                     физических</t>
  </si>
  <si>
    <t xml:space="preserve"> в том числе: юридическ.</t>
  </si>
  <si>
    <t>ИТОГИ на 1.10.2009</t>
  </si>
  <si>
    <t>План проверок на 01.10</t>
  </si>
  <si>
    <t>Из них совм.с др.орган. +Участ.в контр-надзор.
меропр.др. организ-й</t>
  </si>
  <si>
    <t>Выполн. плана провер.%</t>
  </si>
  <si>
    <t>6 раз</t>
  </si>
  <si>
    <t>Взыскиваемость штрафов за 2010 г.  (п.20.2 / 19), %</t>
  </si>
  <si>
    <t>ноябрь</t>
  </si>
  <si>
    <t>ноя
брь</t>
  </si>
  <si>
    <t>на 1.12</t>
  </si>
  <si>
    <t>Выдано представление</t>
  </si>
  <si>
    <t>Исполнено представление</t>
  </si>
  <si>
    <r>
      <t xml:space="preserve">И.о. начальника отдела  лесного и пожарного контроля и надзора                                                                                                                                                                                                М.М. Гафурова </t>
    </r>
    <r>
      <rPr>
        <sz val="12"/>
        <rFont val="Times New Roman"/>
        <family val="1"/>
      </rPr>
      <t xml:space="preserve"> </t>
    </r>
    <r>
      <rPr>
        <sz val="16"/>
        <rFont val="Times New Roman"/>
        <family val="1"/>
      </rPr>
      <t xml:space="preserve">
</t>
    </r>
    <r>
      <rPr>
        <sz val="10"/>
        <rFont val="Times New Roman"/>
        <family val="1"/>
      </rPr>
      <t>Исп. Степанова Л.Н.</t>
    </r>
  </si>
  <si>
    <t>26</t>
  </si>
  <si>
    <t>29
раз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</si>
  <si>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18"/>
        <rFont val="Times New Roman"/>
        <family val="1"/>
      </rPr>
      <t xml:space="preserve">Итоги контрольно-надзорной деятельности
 Управления Федеральной службы по ветеринарному и 
фитосанитарному надзору по Чувашской Республике за ноябрь месяц и с начала года на 01.12. 2010г. ( 11 месяцев)
              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</si>
</sst>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400]h:mm:ss\ AM/PM"/>
    <numFmt numFmtId="169" formatCode="0.0"/>
    <numFmt numFmtId="170" formatCode="0.000"/>
  </numFmts>
  <fonts count="40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color indexed="53"/>
      <name val="Arial Cyr"/>
      <family val="0"/>
    </font>
    <font>
      <sz val="16"/>
      <name val="Arial Cyr"/>
      <family val="0"/>
    </font>
    <font>
      <i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b/>
      <sz val="16"/>
      <name val="Arial CYR"/>
      <family val="0"/>
    </font>
    <font>
      <b/>
      <sz val="1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9"/>
      <name val="Arial Cyr"/>
      <family val="0"/>
    </font>
    <font>
      <sz val="12"/>
      <color indexed="9"/>
      <name val="Arial CYR"/>
      <family val="0"/>
    </font>
    <font>
      <b/>
      <sz val="10"/>
      <color indexed="9"/>
      <name val="Arial Cyr"/>
      <family val="0"/>
    </font>
    <font>
      <sz val="10"/>
      <color indexed="22"/>
      <name val="Arial Cyr"/>
      <family val="0"/>
    </font>
    <font>
      <sz val="12"/>
      <color indexed="22"/>
      <name val="Arial CYR"/>
      <family val="0"/>
    </font>
    <font>
      <b/>
      <sz val="10"/>
      <color indexed="22"/>
      <name val="Arial Cyr"/>
      <family val="0"/>
    </font>
    <font>
      <sz val="10"/>
      <color indexed="55"/>
      <name val="Arial Cyr"/>
      <family val="0"/>
    </font>
    <font>
      <b/>
      <sz val="14"/>
      <color indexed="55"/>
      <name val="Times New Roman"/>
      <family val="1"/>
    </font>
    <font>
      <b/>
      <sz val="16"/>
      <color indexed="55"/>
      <name val="Times New Roman"/>
      <family val="1"/>
    </font>
    <font>
      <sz val="16"/>
      <color indexed="55"/>
      <name val="Times New Roman"/>
      <family val="1"/>
    </font>
    <font>
      <sz val="16"/>
      <color indexed="55"/>
      <name val="Arial Cyr"/>
      <family val="0"/>
    </font>
    <font>
      <b/>
      <sz val="14"/>
      <color indexed="55"/>
      <name val="Arial Cyr"/>
      <family val="0"/>
    </font>
    <font>
      <b/>
      <sz val="18"/>
      <color indexed="55"/>
      <name val="Times New Roman"/>
      <family val="1"/>
    </font>
    <font>
      <sz val="18"/>
      <color indexed="55"/>
      <name val="Times New Roman"/>
      <family val="1"/>
    </font>
    <font>
      <i/>
      <sz val="14"/>
      <color indexed="55"/>
      <name val="Times New Roman"/>
      <family val="1"/>
    </font>
    <font>
      <sz val="12"/>
      <color indexed="55"/>
      <name val="Arial CYR"/>
      <family val="0"/>
    </font>
    <font>
      <b/>
      <sz val="14"/>
      <color indexed="55"/>
      <name val="Arial CYR"/>
      <family val="0"/>
    </font>
    <font>
      <b/>
      <sz val="10"/>
      <color indexed="55"/>
      <name val="Arial Cyr"/>
      <family val="0"/>
    </font>
    <font>
      <b/>
      <sz val="13"/>
      <color indexed="55"/>
      <name val="Arial"/>
      <family val="2"/>
    </font>
    <font>
      <sz val="13"/>
      <color indexed="55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49" fontId="0" fillId="3" borderId="0" xfId="0" applyNumberFormat="1" applyFill="1" applyAlignment="1">
      <alignment vertic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1" xfId="0" applyFont="1" applyFill="1" applyBorder="1" applyAlignment="1">
      <alignment horizontal="center" vertical="center"/>
    </xf>
    <xf numFmtId="1" fontId="5" fillId="4" borderId="0" xfId="0" applyNumberFormat="1" applyFont="1" applyFill="1" applyAlignment="1">
      <alignment/>
    </xf>
    <xf numFmtId="0" fontId="0" fillId="4" borderId="0" xfId="0" applyFill="1" applyAlignment="1">
      <alignment/>
    </xf>
    <xf numFmtId="0" fontId="5" fillId="4" borderId="0" xfId="0" applyFont="1" applyFill="1" applyAlignment="1">
      <alignment/>
    </xf>
    <xf numFmtId="0" fontId="0" fillId="0" borderId="0" xfId="0" applyFont="1" applyAlignment="1">
      <alignment/>
    </xf>
    <xf numFmtId="0" fontId="9" fillId="4" borderId="0" xfId="0" applyFont="1" applyFill="1" applyAlignment="1">
      <alignment/>
    </xf>
    <xf numFmtId="0" fontId="7" fillId="0" borderId="1" xfId="0" applyFont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49" fontId="10" fillId="5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 applyProtection="1">
      <alignment horizontal="left" vertical="center" wrapText="1"/>
      <protection hidden="1"/>
    </xf>
    <xf numFmtId="0" fontId="7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1" fontId="7" fillId="0" borderId="1" xfId="0" applyNumberFormat="1" applyFont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1" fontId="7" fillId="5" borderId="3" xfId="0" applyNumberFormat="1" applyFont="1" applyFill="1" applyBorder="1" applyAlignment="1">
      <alignment horizontal="center" vertical="center" wrapText="1"/>
    </xf>
    <xf numFmtId="1" fontId="7" fillId="5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/>
    </xf>
    <xf numFmtId="1" fontId="7" fillId="5" borderId="2" xfId="0" applyNumberFormat="1" applyFont="1" applyFill="1" applyBorder="1" applyAlignment="1">
      <alignment horizontal="center" vertical="center" wrapText="1"/>
    </xf>
    <xf numFmtId="169" fontId="7" fillId="2" borderId="1" xfId="0" applyNumberFormat="1" applyFont="1" applyFill="1" applyBorder="1" applyAlignment="1">
      <alignment horizontal="center" vertical="center" wrapText="1"/>
    </xf>
    <xf numFmtId="169" fontId="7" fillId="2" borderId="2" xfId="0" applyNumberFormat="1" applyFont="1" applyFill="1" applyBorder="1" applyAlignment="1">
      <alignment horizontal="center" vertical="center" wrapText="1"/>
    </xf>
    <xf numFmtId="169" fontId="7" fillId="2" borderId="3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1" fontId="7" fillId="3" borderId="2" xfId="0" applyNumberFormat="1" applyFont="1" applyFill="1" applyBorder="1" applyAlignment="1">
      <alignment horizontal="center" vertical="center" wrapText="1"/>
    </xf>
    <xf numFmtId="1" fontId="7" fillId="2" borderId="4" xfId="0" applyNumberFormat="1" applyFont="1" applyFill="1" applyBorder="1" applyAlignment="1">
      <alignment horizontal="center" vertical="center" wrapText="1"/>
    </xf>
    <xf numFmtId="169" fontId="7" fillId="2" borderId="5" xfId="0" applyNumberFormat="1" applyFont="1" applyFill="1" applyBorder="1" applyAlignment="1">
      <alignment horizontal="center" vertical="center" wrapText="1"/>
    </xf>
    <xf numFmtId="169" fontId="7" fillId="5" borderId="3" xfId="0" applyNumberFormat="1" applyFont="1" applyFill="1" applyBorder="1" applyAlignment="1">
      <alignment horizontal="center" vertical="center" wrapText="1"/>
    </xf>
    <xf numFmtId="169" fontId="7" fillId="5" borderId="1" xfId="0" applyNumberFormat="1" applyFont="1" applyFill="1" applyBorder="1" applyAlignment="1">
      <alignment horizontal="center" vertical="center" wrapText="1"/>
    </xf>
    <xf numFmtId="169" fontId="7" fillId="0" borderId="6" xfId="0" applyNumberFormat="1" applyFont="1" applyBorder="1" applyAlignment="1">
      <alignment horizontal="center" vertical="center"/>
    </xf>
    <xf numFmtId="169" fontId="7" fillId="0" borderId="1" xfId="0" applyNumberFormat="1" applyFont="1" applyFill="1" applyBorder="1" applyAlignment="1">
      <alignment horizontal="center" vertical="center" wrapText="1"/>
    </xf>
    <xf numFmtId="169" fontId="15" fillId="0" borderId="2" xfId="0" applyNumberFormat="1" applyFont="1" applyFill="1" applyBorder="1" applyAlignment="1">
      <alignment horizontal="center" vertical="center" wrapText="1"/>
    </xf>
    <xf numFmtId="169" fontId="15" fillId="0" borderId="1" xfId="0" applyNumberFormat="1" applyFont="1" applyFill="1" applyBorder="1" applyAlignment="1">
      <alignment horizontal="center" vertical="center" wrapText="1"/>
    </xf>
    <xf numFmtId="169" fontId="7" fillId="0" borderId="2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169" fontId="7" fillId="2" borderId="7" xfId="0" applyNumberFormat="1" applyFont="1" applyFill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1" fontId="7" fillId="6" borderId="2" xfId="0" applyNumberFormat="1" applyFont="1" applyFill="1" applyBorder="1" applyAlignment="1">
      <alignment horizontal="center" vertical="center" wrapText="1"/>
    </xf>
    <xf numFmtId="1" fontId="7" fillId="6" borderId="1" xfId="0" applyNumberFormat="1" applyFont="1" applyFill="1" applyBorder="1" applyAlignment="1">
      <alignment horizontal="center" vertical="center" wrapText="1"/>
    </xf>
    <xf numFmtId="169" fontId="7" fillId="6" borderId="2" xfId="0" applyNumberFormat="1" applyFont="1" applyFill="1" applyBorder="1" applyAlignment="1">
      <alignment horizontal="center" vertical="center" wrapText="1"/>
    </xf>
    <xf numFmtId="169" fontId="7" fillId="6" borderId="1" xfId="0" applyNumberFormat="1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169" fontId="7" fillId="6" borderId="0" xfId="0" applyNumberFormat="1" applyFont="1" applyFill="1" applyBorder="1" applyAlignment="1">
      <alignment horizontal="center" vertical="center"/>
    </xf>
    <xf numFmtId="0" fontId="16" fillId="6" borderId="0" xfId="0" applyFont="1" applyFill="1" applyAlignment="1">
      <alignment horizontal="center" vertical="center"/>
    </xf>
    <xf numFmtId="0" fontId="16" fillId="6" borderId="2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 wrapText="1"/>
    </xf>
    <xf numFmtId="1" fontId="12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1" fontId="12" fillId="6" borderId="1" xfId="0" applyNumberFormat="1" applyFont="1" applyFill="1" applyBorder="1" applyAlignment="1">
      <alignment horizontal="center" vertical="center" wrapText="1"/>
    </xf>
    <xf numFmtId="1" fontId="12" fillId="5" borderId="3" xfId="0" applyNumberFormat="1" applyFont="1" applyFill="1" applyBorder="1" applyAlignment="1">
      <alignment horizontal="center" vertical="center" wrapText="1"/>
    </xf>
    <xf numFmtId="1" fontId="12" fillId="5" borderId="1" xfId="0" applyNumberFormat="1" applyFont="1" applyFill="1" applyBorder="1" applyAlignment="1">
      <alignment horizontal="center" vertical="center" wrapText="1"/>
    </xf>
    <xf numFmtId="1" fontId="12" fillId="5" borderId="2" xfId="0" applyNumberFormat="1" applyFont="1" applyFill="1" applyBorder="1" applyAlignment="1">
      <alignment horizontal="center" vertical="center" wrapText="1"/>
    </xf>
    <xf numFmtId="1" fontId="12" fillId="6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1" fontId="12" fillId="3" borderId="2" xfId="0" applyNumberFormat="1" applyFont="1" applyFill="1" applyBorder="1" applyAlignment="1">
      <alignment horizontal="center" vertical="center" wrapText="1"/>
    </xf>
    <xf numFmtId="169" fontId="12" fillId="3" borderId="1" xfId="0" applyNumberFormat="1" applyFont="1" applyFill="1" applyBorder="1" applyAlignment="1">
      <alignment horizontal="center" vertical="center" wrapText="1"/>
    </xf>
    <xf numFmtId="169" fontId="12" fillId="2" borderId="1" xfId="0" applyNumberFormat="1" applyFont="1" applyFill="1" applyBorder="1" applyAlignment="1">
      <alignment horizontal="center" vertical="center" wrapText="1"/>
    </xf>
    <xf numFmtId="169" fontId="12" fillId="6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169" fontId="12" fillId="3" borderId="2" xfId="0" applyNumberFormat="1" applyFont="1" applyFill="1" applyBorder="1" applyAlignment="1">
      <alignment horizontal="center" vertical="center" wrapText="1"/>
    </xf>
    <xf numFmtId="169" fontId="12" fillId="6" borderId="2" xfId="0" applyNumberFormat="1" applyFont="1" applyFill="1" applyBorder="1" applyAlignment="1">
      <alignment horizontal="center" vertical="center" wrapText="1"/>
    </xf>
    <xf numFmtId="169" fontId="12" fillId="5" borderId="3" xfId="0" applyNumberFormat="1" applyFont="1" applyFill="1" applyBorder="1" applyAlignment="1">
      <alignment horizontal="center" vertical="center" wrapText="1"/>
    </xf>
    <xf numFmtId="169" fontId="12" fillId="5" borderId="1" xfId="0" applyNumberFormat="1" applyFont="1" applyFill="1" applyBorder="1" applyAlignment="1">
      <alignment horizontal="center" vertical="center" wrapText="1"/>
    </xf>
    <xf numFmtId="169" fontId="12" fillId="5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19" fillId="0" borderId="0" xfId="0" applyNumberFormat="1" applyFont="1" applyBorder="1" applyAlignment="1">
      <alignment horizontal="left" vertical="center" wrapText="1"/>
    </xf>
    <xf numFmtId="0" fontId="13" fillId="0" borderId="0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7" fillId="2" borderId="10" xfId="0" applyFont="1" applyFill="1" applyBorder="1" applyAlignment="1">
      <alignment horizontal="center" vertical="center" wrapText="1"/>
    </xf>
    <xf numFmtId="1" fontId="7" fillId="2" borderId="10" xfId="0" applyNumberFormat="1" applyFont="1" applyFill="1" applyBorder="1" applyAlignment="1">
      <alignment horizontal="center" vertical="center"/>
    </xf>
    <xf numFmtId="1" fontId="12" fillId="2" borderId="1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1" fontId="26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1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 wrapText="1"/>
    </xf>
    <xf numFmtId="1" fontId="27" fillId="0" borderId="0" xfId="0" applyNumberFormat="1" applyFont="1" applyFill="1" applyBorder="1" applyAlignment="1">
      <alignment horizontal="center" vertical="center" wrapText="1"/>
    </xf>
    <xf numFmtId="1" fontId="31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1" fontId="32" fillId="0" borderId="0" xfId="0" applyNumberFormat="1" applyFont="1" applyFill="1" applyBorder="1" applyAlignment="1">
      <alignment horizontal="center" vertical="center" wrapText="1"/>
    </xf>
    <xf numFmtId="1" fontId="33" fillId="0" borderId="0" xfId="0" applyNumberFormat="1" applyFont="1" applyFill="1" applyBorder="1" applyAlignment="1">
      <alignment horizontal="center" vertical="center" wrapText="1"/>
    </xf>
    <xf numFmtId="1" fontId="28" fillId="0" borderId="0" xfId="0" applyNumberFormat="1" applyFont="1" applyFill="1" applyBorder="1" applyAlignment="1">
      <alignment horizontal="left" vertical="center" wrapText="1"/>
    </xf>
    <xf numFmtId="49" fontId="29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top" wrapText="1"/>
    </xf>
    <xf numFmtId="169" fontId="27" fillId="0" borderId="0" xfId="0" applyNumberFormat="1" applyFont="1" applyFill="1" applyBorder="1" applyAlignment="1">
      <alignment horizontal="center" vertical="center" wrapText="1"/>
    </xf>
    <xf numFmtId="169" fontId="31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/>
    </xf>
    <xf numFmtId="49" fontId="30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top" wrapText="1"/>
    </xf>
    <xf numFmtId="0" fontId="3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/>
    </xf>
    <xf numFmtId="1" fontId="38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top" wrapText="1"/>
    </xf>
    <xf numFmtId="1" fontId="31" fillId="0" borderId="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169" fontId="36" fillId="0" borderId="0" xfId="0" applyNumberFormat="1" applyFont="1" applyFill="1" applyBorder="1" applyAlignment="1">
      <alignment horizontal="center" vertical="center" wrapText="1"/>
    </xf>
    <xf numFmtId="1" fontId="36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top" wrapText="1"/>
    </xf>
    <xf numFmtId="0" fontId="31" fillId="0" borderId="0" xfId="0" applyFont="1" applyFill="1" applyBorder="1" applyAlignment="1">
      <alignment horizontal="center" vertical="center" wrapText="1"/>
    </xf>
    <xf numFmtId="1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49" fontId="26" fillId="0" borderId="0" xfId="0" applyNumberFormat="1" applyFont="1" applyFill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61"/>
  <sheetViews>
    <sheetView tabSelected="1" view="pageBreakPreview" zoomScale="55" zoomScaleNormal="70" zoomScaleSheetLayoutView="55" workbookViewId="0" topLeftCell="A1">
      <selection activeCell="A2" sqref="A2:A3"/>
    </sheetView>
  </sheetViews>
  <sheetFormatPr defaultColWidth="9.00390625" defaultRowHeight="12.75"/>
  <cols>
    <col min="1" max="1" width="7.625" style="4" customWidth="1"/>
    <col min="2" max="2" width="37.625" style="5" customWidth="1"/>
    <col min="3" max="3" width="7.625" style="0" customWidth="1"/>
    <col min="4" max="4" width="10.375" style="0" customWidth="1"/>
    <col min="5" max="5" width="9.375" style="12" customWidth="1"/>
    <col min="6" max="6" width="8.125" style="13" customWidth="1"/>
    <col min="7" max="7" width="9.00390625" style="13" customWidth="1"/>
    <col min="8" max="8" width="8.375" style="12" customWidth="1"/>
    <col min="9" max="9" width="10.375" style="13" customWidth="1"/>
    <col min="10" max="10" width="9.375" style="13" customWidth="1"/>
    <col min="11" max="11" width="8.375" style="14" customWidth="1"/>
    <col min="12" max="12" width="8.125" style="13" customWidth="1"/>
    <col min="13" max="13" width="10.25390625" style="13" customWidth="1"/>
    <col min="14" max="14" width="8.375" style="12" customWidth="1"/>
    <col min="15" max="15" width="7.375" style="13" customWidth="1"/>
    <col min="16" max="16" width="9.125" style="13" customWidth="1"/>
    <col min="17" max="17" width="8.375" style="12" customWidth="1"/>
    <col min="18" max="18" width="8.00390625" style="12" customWidth="1"/>
    <col min="19" max="19" width="9.00390625" style="13" customWidth="1"/>
    <col min="20" max="20" width="5.875" style="13" customWidth="1"/>
    <col min="21" max="21" width="7.625" style="0" customWidth="1"/>
    <col min="22" max="22" width="9.375" style="0" customWidth="1"/>
    <col min="23" max="23" width="9.875" style="11" customWidth="1"/>
    <col min="24" max="24" width="9.875" style="6" customWidth="1"/>
    <col min="25" max="25" width="11.75390625" style="9" customWidth="1"/>
    <col min="26" max="26" width="9.00390625" style="10" customWidth="1"/>
    <col min="27" max="27" width="32.875" style="135" customWidth="1"/>
    <col min="28" max="28" width="10.25390625" style="172" customWidth="1"/>
    <col min="29" max="29" width="46.00390625" style="135" customWidth="1"/>
    <col min="30" max="30" width="5.00390625" style="135" customWidth="1"/>
    <col min="31" max="31" width="16.625" style="135" customWidth="1"/>
    <col min="32" max="33" width="9.25390625" style="135" bestFit="1" customWidth="1"/>
    <col min="34" max="34" width="12.75390625" style="136" customWidth="1"/>
    <col min="35" max="35" width="10.75390625" style="135" bestFit="1" customWidth="1"/>
    <col min="36" max="36" width="8.125" style="135" customWidth="1"/>
    <col min="37" max="37" width="9.25390625" style="135" bestFit="1" customWidth="1"/>
    <col min="38" max="38" width="14.00390625" style="135" customWidth="1"/>
    <col min="39" max="40" width="9.125" style="135" customWidth="1"/>
    <col min="41" max="41" width="9.125" style="132" customWidth="1"/>
    <col min="42" max="52" width="9.125" style="126" customWidth="1"/>
    <col min="53" max="16384" width="9.125" style="6" customWidth="1"/>
  </cols>
  <sheetData>
    <row r="1" spans="1:28" ht="76.5" customHeight="1">
      <c r="A1" s="118" t="s">
        <v>142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B1" s="135"/>
    </row>
    <row r="2" spans="1:33" ht="44.25" customHeight="1">
      <c r="A2" s="120" t="s">
        <v>4</v>
      </c>
      <c r="B2" s="119"/>
      <c r="C2" s="117" t="s">
        <v>110</v>
      </c>
      <c r="D2" s="117"/>
      <c r="E2" s="117"/>
      <c r="F2" s="117" t="s">
        <v>107</v>
      </c>
      <c r="G2" s="117"/>
      <c r="H2" s="117"/>
      <c r="I2" s="117" t="s">
        <v>8</v>
      </c>
      <c r="J2" s="117"/>
      <c r="K2" s="117"/>
      <c r="L2" s="117" t="s">
        <v>108</v>
      </c>
      <c r="M2" s="117"/>
      <c r="N2" s="117"/>
      <c r="O2" s="117" t="s">
        <v>64</v>
      </c>
      <c r="P2" s="117"/>
      <c r="Q2" s="117"/>
      <c r="R2" s="121" t="s">
        <v>111</v>
      </c>
      <c r="S2" s="122"/>
      <c r="T2" s="123"/>
      <c r="U2" s="117" t="s">
        <v>112</v>
      </c>
      <c r="V2" s="117"/>
      <c r="W2" s="117"/>
      <c r="X2" s="115" t="s">
        <v>68</v>
      </c>
      <c r="Y2" s="116"/>
      <c r="Z2" s="116"/>
      <c r="AA2" s="137"/>
      <c r="AB2" s="137"/>
      <c r="AC2" s="137"/>
      <c r="AE2" s="137" t="s">
        <v>128</v>
      </c>
      <c r="AF2" s="137"/>
      <c r="AG2" s="137"/>
    </row>
    <row r="3" spans="1:38" ht="67.5" customHeight="1">
      <c r="A3" s="120"/>
      <c r="B3" s="119"/>
      <c r="C3" s="15" t="s">
        <v>134</v>
      </c>
      <c r="D3" s="15" t="s">
        <v>136</v>
      </c>
      <c r="E3" s="22" t="s">
        <v>103</v>
      </c>
      <c r="F3" s="15" t="s">
        <v>135</v>
      </c>
      <c r="G3" s="15" t="s">
        <v>136</v>
      </c>
      <c r="H3" s="22" t="s">
        <v>103</v>
      </c>
      <c r="I3" s="15" t="s">
        <v>135</v>
      </c>
      <c r="J3" s="15" t="s">
        <v>136</v>
      </c>
      <c r="K3" s="22" t="s">
        <v>103</v>
      </c>
      <c r="L3" s="15" t="s">
        <v>135</v>
      </c>
      <c r="M3" s="15" t="s">
        <v>136</v>
      </c>
      <c r="N3" s="22" t="s">
        <v>103</v>
      </c>
      <c r="O3" s="15" t="s">
        <v>134</v>
      </c>
      <c r="P3" s="15" t="s">
        <v>136</v>
      </c>
      <c r="Q3" s="22" t="s">
        <v>103</v>
      </c>
      <c r="R3" s="15" t="s">
        <v>134</v>
      </c>
      <c r="S3" s="15" t="s">
        <v>136</v>
      </c>
      <c r="T3" s="22"/>
      <c r="U3" s="70"/>
      <c r="V3" s="71"/>
      <c r="W3" s="72"/>
      <c r="X3" s="15" t="s">
        <v>135</v>
      </c>
      <c r="Y3" s="15" t="s">
        <v>136</v>
      </c>
      <c r="Z3" s="129" t="s">
        <v>103</v>
      </c>
      <c r="AB3" s="135"/>
      <c r="AE3" s="138" t="s">
        <v>69</v>
      </c>
      <c r="AF3" s="138" t="s">
        <v>70</v>
      </c>
      <c r="AG3" s="138" t="s">
        <v>71</v>
      </c>
      <c r="AH3" s="139" t="s">
        <v>72</v>
      </c>
      <c r="AI3" s="140" t="s">
        <v>73</v>
      </c>
      <c r="AJ3" s="140" t="s">
        <v>105</v>
      </c>
      <c r="AK3" s="140" t="s">
        <v>74</v>
      </c>
      <c r="AL3" s="141" t="s">
        <v>88</v>
      </c>
    </row>
    <row r="4" spans="1:52" s="2" customFormat="1" ht="43.5" customHeight="1">
      <c r="A4" s="16"/>
      <c r="B4" s="28" t="s">
        <v>40</v>
      </c>
      <c r="C4" s="40">
        <v>16</v>
      </c>
      <c r="D4" s="40">
        <v>22</v>
      </c>
      <c r="E4" s="41">
        <f aca="true" t="shared" si="0" ref="E4:E15">D4*100/AE4</f>
        <v>95.65217391304348</v>
      </c>
      <c r="F4" s="42">
        <v>13</v>
      </c>
      <c r="G4" s="40">
        <v>13</v>
      </c>
      <c r="H4" s="41">
        <f aca="true" t="shared" si="1" ref="H4:H15">G4*100/AF4</f>
        <v>100</v>
      </c>
      <c r="I4" s="42">
        <v>7</v>
      </c>
      <c r="J4" s="40">
        <v>7</v>
      </c>
      <c r="K4" s="41">
        <f aca="true" t="shared" si="2" ref="K4:K15">J4*100/AG4</f>
        <v>140</v>
      </c>
      <c r="L4" s="42">
        <v>4</v>
      </c>
      <c r="M4" s="40">
        <v>5</v>
      </c>
      <c r="N4" s="41">
        <f aca="true" t="shared" si="3" ref="N4:N15">M4*100/AH4</f>
        <v>100</v>
      </c>
      <c r="O4" s="42">
        <v>5</v>
      </c>
      <c r="P4" s="40">
        <v>5</v>
      </c>
      <c r="Q4" s="41">
        <f aca="true" t="shared" si="4" ref="Q4:Q15">P4*100/AI4</f>
        <v>83.33333333333333</v>
      </c>
      <c r="R4" s="42">
        <v>6</v>
      </c>
      <c r="S4" s="40">
        <v>6</v>
      </c>
      <c r="T4" s="41"/>
      <c r="U4" s="73"/>
      <c r="V4" s="74"/>
      <c r="W4" s="74"/>
      <c r="X4" s="43">
        <f>C4+F4+I4+L4+O4+R4+U4</f>
        <v>51</v>
      </c>
      <c r="Y4" s="44">
        <f>D4+G4+J4+M4+P4+S4+V4</f>
        <v>58</v>
      </c>
      <c r="Z4" s="130">
        <f aca="true" t="shared" si="5" ref="Z4:Z57">Y4*100/AL4</f>
        <v>84.05797101449275</v>
      </c>
      <c r="AA4" s="135"/>
      <c r="AB4" s="142"/>
      <c r="AC4" s="143" t="s">
        <v>40</v>
      </c>
      <c r="AD4" s="135"/>
      <c r="AE4" s="144">
        <v>23</v>
      </c>
      <c r="AF4" s="144">
        <v>13</v>
      </c>
      <c r="AG4" s="145">
        <v>5</v>
      </c>
      <c r="AH4" s="146">
        <v>5</v>
      </c>
      <c r="AI4" s="147">
        <v>6</v>
      </c>
      <c r="AJ4" s="147">
        <v>5</v>
      </c>
      <c r="AK4" s="147">
        <v>12</v>
      </c>
      <c r="AL4" s="146">
        <f>AE4+AF4+AG4+AH4+AI4+AK4+AJ4</f>
        <v>69</v>
      </c>
      <c r="AM4" s="135"/>
      <c r="AN4" s="135"/>
      <c r="AO4" s="132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</row>
    <row r="5" spans="1:38" ht="60" customHeight="1">
      <c r="A5" s="23" t="s">
        <v>9</v>
      </c>
      <c r="B5" s="29" t="s">
        <v>96</v>
      </c>
      <c r="C5" s="92">
        <f>C9+C23+C25+C27+C29</f>
        <v>127</v>
      </c>
      <c r="D5" s="93">
        <f>D9+D23+D25+D27+D29</f>
        <v>852</v>
      </c>
      <c r="E5" s="86">
        <f t="shared" si="0"/>
        <v>91.41630901287553</v>
      </c>
      <c r="F5" s="93">
        <f>F9+F23+F25+F27+F29</f>
        <v>181</v>
      </c>
      <c r="G5" s="92">
        <f>G9+G23+G25+G27+G29</f>
        <v>1880</v>
      </c>
      <c r="H5" s="86">
        <f t="shared" si="1"/>
        <v>88.34586466165413</v>
      </c>
      <c r="I5" s="93">
        <f>I9+I23+I25+I27+I29</f>
        <v>20</v>
      </c>
      <c r="J5" s="92">
        <f>J9+J23+J25+J27+J29</f>
        <v>380</v>
      </c>
      <c r="K5" s="86">
        <f>J5*100/AG5</f>
        <v>73.92996108949416</v>
      </c>
      <c r="L5" s="93">
        <f>L9+L23+L25+L27+L29</f>
        <v>9</v>
      </c>
      <c r="M5" s="92">
        <f>M9+M23+M25+M27+M29</f>
        <v>258</v>
      </c>
      <c r="N5" s="86">
        <f>M5*100/AH5</f>
        <v>64.82412060301507</v>
      </c>
      <c r="O5" s="93">
        <f>O9+O23+O25+O27+O29</f>
        <v>3</v>
      </c>
      <c r="P5" s="92">
        <f>P9+P23+P25+P27+P29</f>
        <v>211</v>
      </c>
      <c r="Q5" s="86">
        <f t="shared" si="4"/>
        <v>59.103641456582636</v>
      </c>
      <c r="R5" s="93"/>
      <c r="S5" s="92">
        <f>S9+S23+S25+S27+S29</f>
        <v>80</v>
      </c>
      <c r="T5" s="86"/>
      <c r="U5" s="94"/>
      <c r="V5" s="90">
        <f>V9+V23+V25+V27+V29</f>
        <v>51</v>
      </c>
      <c r="W5" s="90"/>
      <c r="X5" s="91">
        <f>X9+X23+X25+X27+X29</f>
        <v>340</v>
      </c>
      <c r="Y5" s="92">
        <f>Y9+Y23+Y25+Y27+Y29</f>
        <v>3712</v>
      </c>
      <c r="Z5" s="131">
        <f t="shared" si="5"/>
        <v>73.08525300255955</v>
      </c>
      <c r="AA5" s="148"/>
      <c r="AB5" s="149">
        <v>1</v>
      </c>
      <c r="AC5" s="150" t="s">
        <v>96</v>
      </c>
      <c r="AD5" s="148"/>
      <c r="AE5" s="145">
        <v>932</v>
      </c>
      <c r="AF5" s="145">
        <v>2128</v>
      </c>
      <c r="AG5" s="145">
        <v>514</v>
      </c>
      <c r="AH5" s="145">
        <v>398</v>
      </c>
      <c r="AI5" s="145">
        <v>357</v>
      </c>
      <c r="AJ5" s="145">
        <v>72</v>
      </c>
      <c r="AK5" s="145">
        <v>678</v>
      </c>
      <c r="AL5" s="146">
        <f>AE5+AF5+AG5+AH5+AI5+AK5+AJ5</f>
        <v>5079</v>
      </c>
    </row>
    <row r="6" spans="1:52" s="2" customFormat="1" ht="21.75" customHeight="1">
      <c r="A6" s="18"/>
      <c r="B6" s="30" t="s">
        <v>97</v>
      </c>
      <c r="C6" s="47">
        <f>C5/C4</f>
        <v>7.9375</v>
      </c>
      <c r="D6" s="47">
        <f>D5/D4</f>
        <v>38.72727272727273</v>
      </c>
      <c r="E6" s="41">
        <f t="shared" si="0"/>
        <v>95.57159578618806</v>
      </c>
      <c r="F6" s="47">
        <f>F5/F4</f>
        <v>13.923076923076923</v>
      </c>
      <c r="G6" s="47">
        <f>G5/G4</f>
        <v>144.6153846153846</v>
      </c>
      <c r="H6" s="41">
        <f t="shared" si="1"/>
        <v>88.34586466165413</v>
      </c>
      <c r="I6" s="48">
        <f>I5/I4</f>
        <v>2.857142857142857</v>
      </c>
      <c r="J6" s="47">
        <f>J5/J4</f>
        <v>54.285714285714285</v>
      </c>
      <c r="K6" s="41">
        <f t="shared" si="2"/>
        <v>52.8071150639244</v>
      </c>
      <c r="L6" s="48">
        <f>L5/L4</f>
        <v>2.25</v>
      </c>
      <c r="M6" s="47">
        <f>M5/M4</f>
        <v>51.6</v>
      </c>
      <c r="N6" s="41">
        <f t="shared" si="3"/>
        <v>64.82412060301507</v>
      </c>
      <c r="O6" s="48">
        <f>O5/O4</f>
        <v>0.6</v>
      </c>
      <c r="P6" s="47">
        <f>P5/P4</f>
        <v>42.2</v>
      </c>
      <c r="Q6" s="41">
        <f t="shared" si="4"/>
        <v>70.92436974789916</v>
      </c>
      <c r="R6" s="48"/>
      <c r="S6" s="47">
        <f>S5/S4</f>
        <v>13.333333333333334</v>
      </c>
      <c r="T6" s="41"/>
      <c r="U6" s="75"/>
      <c r="V6" s="76"/>
      <c r="W6" s="74"/>
      <c r="X6" s="49">
        <f>X5/X4</f>
        <v>6.666666666666667</v>
      </c>
      <c r="Y6" s="47">
        <f>Y5/Y4</f>
        <v>64</v>
      </c>
      <c r="Z6" s="130">
        <f t="shared" si="5"/>
        <v>86.94624926166568</v>
      </c>
      <c r="AA6" s="135"/>
      <c r="AB6" s="151" t="s">
        <v>67</v>
      </c>
      <c r="AC6" s="152" t="s">
        <v>41</v>
      </c>
      <c r="AD6" s="135"/>
      <c r="AE6" s="153">
        <f aca="true" t="shared" si="6" ref="AE6:AK6">AE5/AE4</f>
        <v>40.52173913043478</v>
      </c>
      <c r="AF6" s="153">
        <f t="shared" si="6"/>
        <v>163.69230769230768</v>
      </c>
      <c r="AG6" s="153">
        <f t="shared" si="6"/>
        <v>102.8</v>
      </c>
      <c r="AH6" s="153">
        <f t="shared" si="6"/>
        <v>79.6</v>
      </c>
      <c r="AI6" s="153">
        <f t="shared" si="6"/>
        <v>59.5</v>
      </c>
      <c r="AJ6" s="153">
        <f t="shared" si="6"/>
        <v>14.4</v>
      </c>
      <c r="AK6" s="153">
        <f t="shared" si="6"/>
        <v>56.5</v>
      </c>
      <c r="AL6" s="154">
        <f>AL5/AL4</f>
        <v>73.6086956521739</v>
      </c>
      <c r="AM6" s="135"/>
      <c r="AN6" s="135"/>
      <c r="AO6" s="132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</row>
    <row r="7" spans="1:38" ht="61.5" customHeight="1">
      <c r="A7" s="17" t="s">
        <v>10</v>
      </c>
      <c r="B7" s="31" t="s">
        <v>130</v>
      </c>
      <c r="C7" s="110">
        <v>18</v>
      </c>
      <c r="D7" s="40">
        <v>167</v>
      </c>
      <c r="E7" s="41">
        <f t="shared" si="0"/>
        <v>72.6086956521739</v>
      </c>
      <c r="F7" s="42">
        <v>17</v>
      </c>
      <c r="G7" s="40">
        <v>112</v>
      </c>
      <c r="H7" s="86" t="s">
        <v>132</v>
      </c>
      <c r="I7" s="42">
        <v>8</v>
      </c>
      <c r="J7" s="40">
        <v>87</v>
      </c>
      <c r="K7" s="41">
        <f t="shared" si="2"/>
        <v>41.23222748815166</v>
      </c>
      <c r="L7" s="42">
        <v>6</v>
      </c>
      <c r="M7" s="40">
        <v>67</v>
      </c>
      <c r="N7" s="41">
        <f t="shared" si="3"/>
        <v>40.853658536585364</v>
      </c>
      <c r="O7" s="42"/>
      <c r="P7" s="40">
        <v>36</v>
      </c>
      <c r="Q7" s="41">
        <f t="shared" si="4"/>
        <v>24</v>
      </c>
      <c r="R7" s="42"/>
      <c r="S7" s="40">
        <v>73</v>
      </c>
      <c r="T7" s="41"/>
      <c r="U7" s="73"/>
      <c r="V7" s="74"/>
      <c r="W7" s="74"/>
      <c r="X7" s="43">
        <f>C7+F7+I7+L7+O7+R7+U7</f>
        <v>49</v>
      </c>
      <c r="Y7" s="44">
        <f>D7+G7+J7+M7+P7+S7+V7</f>
        <v>542</v>
      </c>
      <c r="Z7" s="130">
        <f t="shared" si="5"/>
        <v>61.80159635119726</v>
      </c>
      <c r="AB7" s="151" t="s">
        <v>10</v>
      </c>
      <c r="AC7" s="143" t="s">
        <v>63</v>
      </c>
      <c r="AE7" s="145">
        <v>230</v>
      </c>
      <c r="AF7" s="145">
        <v>18</v>
      </c>
      <c r="AG7" s="145">
        <v>211</v>
      </c>
      <c r="AH7" s="146">
        <v>164</v>
      </c>
      <c r="AI7" s="147">
        <v>150</v>
      </c>
      <c r="AJ7" s="147">
        <v>104</v>
      </c>
      <c r="AK7" s="147"/>
      <c r="AL7" s="146">
        <f>AE7+AF7+AG7+AH7+AI7+AK7+AJ7</f>
        <v>877</v>
      </c>
    </row>
    <row r="8" spans="1:52" s="2" customFormat="1" ht="22.5" customHeight="1">
      <c r="A8" s="18"/>
      <c r="B8" s="30" t="s">
        <v>97</v>
      </c>
      <c r="C8" s="47">
        <f>C7/C4</f>
        <v>1.125</v>
      </c>
      <c r="D8" s="47">
        <f>D7/D4</f>
        <v>7.590909090909091</v>
      </c>
      <c r="E8" s="41">
        <f t="shared" si="0"/>
        <v>75.9090909090909</v>
      </c>
      <c r="F8" s="48">
        <f>F7/F6</f>
        <v>1.2209944751381214</v>
      </c>
      <c r="G8" s="47">
        <f aca="true" t="shared" si="7" ref="G8:S8">G7/G4</f>
        <v>8.615384615384615</v>
      </c>
      <c r="H8" s="86">
        <v>6</v>
      </c>
      <c r="I8" s="48">
        <f t="shared" si="7"/>
        <v>1.1428571428571428</v>
      </c>
      <c r="J8" s="47">
        <f t="shared" si="7"/>
        <v>12.428571428571429</v>
      </c>
      <c r="K8" s="41">
        <f t="shared" si="2"/>
        <v>29.45159106296547</v>
      </c>
      <c r="L8" s="48">
        <f t="shared" si="7"/>
        <v>1.5</v>
      </c>
      <c r="M8" s="47">
        <f t="shared" si="7"/>
        <v>13.4</v>
      </c>
      <c r="N8" s="41">
        <f t="shared" si="3"/>
        <v>40.85365853658537</v>
      </c>
      <c r="O8" s="48">
        <f t="shared" si="7"/>
        <v>0</v>
      </c>
      <c r="P8" s="47">
        <f t="shared" si="7"/>
        <v>7.2</v>
      </c>
      <c r="Q8" s="41">
        <f t="shared" si="4"/>
        <v>28.8</v>
      </c>
      <c r="R8" s="48"/>
      <c r="S8" s="47">
        <f t="shared" si="7"/>
        <v>12.166666666666666</v>
      </c>
      <c r="T8" s="41"/>
      <c r="U8" s="75"/>
      <c r="V8" s="76"/>
      <c r="W8" s="74"/>
      <c r="X8" s="49">
        <f>X7/X4</f>
        <v>0.9607843137254902</v>
      </c>
      <c r="Y8" s="47">
        <f>Y7/Y4</f>
        <v>9.344827586206897</v>
      </c>
      <c r="Z8" s="130">
        <f>Y8*100/AL8</f>
        <v>73.52258876263123</v>
      </c>
      <c r="AA8" s="135"/>
      <c r="AB8" s="151" t="s">
        <v>66</v>
      </c>
      <c r="AC8" s="152" t="s">
        <v>41</v>
      </c>
      <c r="AD8" s="135"/>
      <c r="AE8" s="153">
        <f>AE7/AE4</f>
        <v>10</v>
      </c>
      <c r="AF8" s="153">
        <f aca="true" t="shared" si="8" ref="AF8:AK8">AF7/AF4</f>
        <v>1.3846153846153846</v>
      </c>
      <c r="AG8" s="153">
        <f t="shared" si="8"/>
        <v>42.2</v>
      </c>
      <c r="AH8" s="153">
        <f>AH7/AH4</f>
        <v>32.8</v>
      </c>
      <c r="AI8" s="153">
        <f t="shared" si="8"/>
        <v>25</v>
      </c>
      <c r="AJ8" s="153">
        <f>AJ7/AJ4</f>
        <v>20.8</v>
      </c>
      <c r="AK8" s="153">
        <f t="shared" si="8"/>
        <v>0</v>
      </c>
      <c r="AL8" s="154">
        <f>AL7/AL4</f>
        <v>12.710144927536232</v>
      </c>
      <c r="AM8" s="135"/>
      <c r="AN8" s="135"/>
      <c r="AO8" s="132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</row>
    <row r="9" spans="1:52" s="7" customFormat="1" ht="40.5" customHeight="1">
      <c r="A9" s="24" t="s">
        <v>11</v>
      </c>
      <c r="B9" s="32" t="s">
        <v>87</v>
      </c>
      <c r="C9" s="84">
        <f>C12+C17</f>
        <v>26</v>
      </c>
      <c r="D9" s="85">
        <f>D12+D17</f>
        <v>286</v>
      </c>
      <c r="E9" s="86">
        <f t="shared" si="0"/>
        <v>53.86064030131827</v>
      </c>
      <c r="F9" s="84">
        <f>F12+F17</f>
        <v>2</v>
      </c>
      <c r="G9" s="85">
        <f>G12+G17</f>
        <v>111</v>
      </c>
      <c r="H9" s="86">
        <f t="shared" si="1"/>
        <v>115.625</v>
      </c>
      <c r="I9" s="84">
        <f>I12+I17</f>
        <v>11</v>
      </c>
      <c r="J9" s="85">
        <f>J12+J17</f>
        <v>273</v>
      </c>
      <c r="K9" s="86">
        <f t="shared" si="2"/>
        <v>100.36764705882354</v>
      </c>
      <c r="L9" s="84">
        <f>L12+L17</f>
        <v>3</v>
      </c>
      <c r="M9" s="85">
        <f>M12+M17</f>
        <v>174</v>
      </c>
      <c r="N9" s="86">
        <f t="shared" si="3"/>
        <v>67.70428015564202</v>
      </c>
      <c r="O9" s="84">
        <f>O12+O17</f>
        <v>3</v>
      </c>
      <c r="P9" s="85">
        <f>P12+P17</f>
        <v>173</v>
      </c>
      <c r="Q9" s="86">
        <f t="shared" si="4"/>
        <v>83.57487922705315</v>
      </c>
      <c r="R9" s="84"/>
      <c r="S9" s="85">
        <f>S12+S17</f>
        <v>7</v>
      </c>
      <c r="T9" s="87"/>
      <c r="U9" s="88"/>
      <c r="V9" s="89"/>
      <c r="W9" s="90"/>
      <c r="X9" s="91">
        <f>C9+F9+I9+L9+O9+R9+U9</f>
        <v>45</v>
      </c>
      <c r="Y9" s="92">
        <f>D9+G9+J9+M9+P9+S9+V9</f>
        <v>1024</v>
      </c>
      <c r="Z9" s="131">
        <f>Y9*100/AL9</f>
        <v>73.03851640513552</v>
      </c>
      <c r="AA9" s="155"/>
      <c r="AB9" s="156" t="s">
        <v>11</v>
      </c>
      <c r="AC9" s="157" t="s">
        <v>104</v>
      </c>
      <c r="AD9" s="155"/>
      <c r="AE9" s="144">
        <v>531</v>
      </c>
      <c r="AF9" s="144">
        <v>96</v>
      </c>
      <c r="AG9" s="144">
        <v>272</v>
      </c>
      <c r="AH9" s="146">
        <v>257</v>
      </c>
      <c r="AI9" s="158">
        <v>207</v>
      </c>
      <c r="AJ9" s="158">
        <v>34</v>
      </c>
      <c r="AK9" s="158">
        <v>5</v>
      </c>
      <c r="AL9" s="146">
        <f>AE9+AF9+AG9+AH9+AI9+AK9+AJ9</f>
        <v>1402</v>
      </c>
      <c r="AM9" s="155"/>
      <c r="AN9" s="155"/>
      <c r="AO9" s="133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</row>
    <row r="10" spans="1:52" s="1" customFormat="1" ht="20.25" customHeight="1">
      <c r="A10" s="20"/>
      <c r="B10" s="30" t="s">
        <v>97</v>
      </c>
      <c r="C10" s="47">
        <f>C9/C4</f>
        <v>1.625</v>
      </c>
      <c r="D10" s="41">
        <f>D9/D4</f>
        <v>13</v>
      </c>
      <c r="E10" s="41">
        <f t="shared" si="0"/>
        <v>56.30885122410547</v>
      </c>
      <c r="F10" s="48">
        <f aca="true" t="shared" si="9" ref="F10:S10">F9/F4</f>
        <v>0.15384615384615385</v>
      </c>
      <c r="G10" s="47">
        <f t="shared" si="9"/>
        <v>8.538461538461538</v>
      </c>
      <c r="H10" s="41">
        <f t="shared" si="1"/>
        <v>115.62499999999999</v>
      </c>
      <c r="I10" s="48">
        <f t="shared" si="9"/>
        <v>1.5714285714285714</v>
      </c>
      <c r="J10" s="47">
        <f t="shared" si="9"/>
        <v>39</v>
      </c>
      <c r="K10" s="41">
        <f t="shared" si="2"/>
        <v>71.69117647058823</v>
      </c>
      <c r="L10" s="48">
        <f t="shared" si="9"/>
        <v>0.75</v>
      </c>
      <c r="M10" s="47">
        <f t="shared" si="9"/>
        <v>34.8</v>
      </c>
      <c r="N10" s="41">
        <f t="shared" si="3"/>
        <v>67.70428015564201</v>
      </c>
      <c r="O10" s="48">
        <f t="shared" si="9"/>
        <v>0.6</v>
      </c>
      <c r="P10" s="47">
        <f t="shared" si="9"/>
        <v>34.6</v>
      </c>
      <c r="Q10" s="41">
        <f t="shared" si="4"/>
        <v>100.28985507246377</v>
      </c>
      <c r="R10" s="48"/>
      <c r="S10" s="47">
        <f t="shared" si="9"/>
        <v>1.1666666666666667</v>
      </c>
      <c r="T10" s="41"/>
      <c r="U10" s="75"/>
      <c r="V10" s="76"/>
      <c r="W10" s="74"/>
      <c r="X10" s="49">
        <f>X9/X4</f>
        <v>0.8823529411764706</v>
      </c>
      <c r="Y10" s="47">
        <f>Y9/Y4</f>
        <v>17.655172413793103</v>
      </c>
      <c r="Z10" s="130">
        <f t="shared" si="5"/>
        <v>86.89064882679915</v>
      </c>
      <c r="AA10" s="155"/>
      <c r="AB10" s="156" t="s">
        <v>76</v>
      </c>
      <c r="AC10" s="152" t="s">
        <v>41</v>
      </c>
      <c r="AD10" s="155"/>
      <c r="AE10" s="153">
        <f>AE9/AE4</f>
        <v>23.08695652173913</v>
      </c>
      <c r="AF10" s="153">
        <f aca="true" t="shared" si="10" ref="AF10:AK10">AF9/AF4</f>
        <v>7.384615384615385</v>
      </c>
      <c r="AG10" s="153">
        <f t="shared" si="10"/>
        <v>54.4</v>
      </c>
      <c r="AH10" s="153">
        <f t="shared" si="10"/>
        <v>51.4</v>
      </c>
      <c r="AI10" s="153">
        <f t="shared" si="10"/>
        <v>34.5</v>
      </c>
      <c r="AJ10" s="153">
        <f>AJ9/AJ4</f>
        <v>6.8</v>
      </c>
      <c r="AK10" s="153">
        <f t="shared" si="10"/>
        <v>0.4166666666666667</v>
      </c>
      <c r="AL10" s="154">
        <f>AL9/AL4</f>
        <v>20.318840579710145</v>
      </c>
      <c r="AM10" s="155"/>
      <c r="AN10" s="155"/>
      <c r="AO10" s="133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</row>
    <row r="11" spans="1:52" s="7" customFormat="1" ht="22.5" customHeight="1">
      <c r="A11" s="19" t="s">
        <v>12</v>
      </c>
      <c r="B11" s="31" t="s">
        <v>75</v>
      </c>
      <c r="C11" s="27">
        <v>15</v>
      </c>
      <c r="D11" s="27">
        <v>211</v>
      </c>
      <c r="E11" s="41">
        <f t="shared" si="0"/>
        <v>139.73509933774835</v>
      </c>
      <c r="F11" s="50">
        <v>2</v>
      </c>
      <c r="G11" s="27">
        <v>111</v>
      </c>
      <c r="H11" s="41">
        <f t="shared" si="1"/>
        <v>120.65217391304348</v>
      </c>
      <c r="I11" s="50">
        <v>5</v>
      </c>
      <c r="J11" s="27">
        <v>186</v>
      </c>
      <c r="K11" s="41">
        <f t="shared" si="2"/>
        <v>69.14498141263941</v>
      </c>
      <c r="L11" s="50">
        <v>3</v>
      </c>
      <c r="M11" s="27">
        <v>169</v>
      </c>
      <c r="N11" s="41">
        <f t="shared" si="3"/>
        <v>97.1264367816092</v>
      </c>
      <c r="O11" s="50">
        <v>3</v>
      </c>
      <c r="P11" s="27">
        <v>169</v>
      </c>
      <c r="Q11" s="41">
        <f t="shared" si="4"/>
        <v>98.83040935672514</v>
      </c>
      <c r="R11" s="50"/>
      <c r="S11" s="27">
        <v>6</v>
      </c>
      <c r="T11" s="41"/>
      <c r="U11" s="77"/>
      <c r="V11" s="71"/>
      <c r="W11" s="74"/>
      <c r="X11" s="43">
        <f>C11+F11+I11+L11+O11+R11+U11</f>
        <v>28</v>
      </c>
      <c r="Y11" s="44">
        <f>D11+G11+J11+M11+P11+S11+V11</f>
        <v>852</v>
      </c>
      <c r="Z11" s="130">
        <f>Y11*100/AL11</f>
        <v>96.59863945578232</v>
      </c>
      <c r="AA11" s="155"/>
      <c r="AB11" s="156" t="s">
        <v>12</v>
      </c>
      <c r="AC11" s="159" t="s">
        <v>129</v>
      </c>
      <c r="AD11" s="155"/>
      <c r="AE11" s="144">
        <v>151</v>
      </c>
      <c r="AF11" s="144">
        <v>92</v>
      </c>
      <c r="AG11" s="145">
        <v>269</v>
      </c>
      <c r="AH11" s="146">
        <v>174</v>
      </c>
      <c r="AI11" s="158">
        <v>171</v>
      </c>
      <c r="AJ11" s="158">
        <v>23</v>
      </c>
      <c r="AK11" s="158">
        <v>2</v>
      </c>
      <c r="AL11" s="146">
        <f>AE11+AF11+AG11+AH11+AI11+AK11+AJ11</f>
        <v>882</v>
      </c>
      <c r="AM11" s="155"/>
      <c r="AN11" s="155"/>
      <c r="AO11" s="133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</row>
    <row r="12" spans="1:52" s="8" customFormat="1" ht="42" customHeight="1">
      <c r="A12" s="20" t="s">
        <v>13</v>
      </c>
      <c r="B12" s="28" t="s">
        <v>115</v>
      </c>
      <c r="C12" s="95">
        <f>C14+C15</f>
        <v>17</v>
      </c>
      <c r="D12" s="95">
        <f>D14+D15</f>
        <v>206</v>
      </c>
      <c r="E12" s="86">
        <f t="shared" si="0"/>
        <v>136.42384105960264</v>
      </c>
      <c r="F12" s="95">
        <f>F14+F15</f>
        <v>2</v>
      </c>
      <c r="G12" s="87">
        <f aca="true" t="shared" si="11" ref="G12:S12">G14+G15</f>
        <v>111</v>
      </c>
      <c r="H12" s="86">
        <f t="shared" si="1"/>
        <v>120.65217391304348</v>
      </c>
      <c r="I12" s="95">
        <f t="shared" si="11"/>
        <v>5</v>
      </c>
      <c r="J12" s="87">
        <f t="shared" si="11"/>
        <v>185</v>
      </c>
      <c r="K12" s="86">
        <f t="shared" si="2"/>
        <v>68.77323420074349</v>
      </c>
      <c r="L12" s="95">
        <f t="shared" si="11"/>
        <v>3</v>
      </c>
      <c r="M12" s="87">
        <f>M14+M15</f>
        <v>168</v>
      </c>
      <c r="N12" s="86">
        <f t="shared" si="3"/>
        <v>96.55172413793103</v>
      </c>
      <c r="O12" s="95">
        <f t="shared" si="11"/>
        <v>3</v>
      </c>
      <c r="P12" s="87">
        <f t="shared" si="11"/>
        <v>168</v>
      </c>
      <c r="Q12" s="86">
        <f t="shared" si="4"/>
        <v>98.24561403508773</v>
      </c>
      <c r="R12" s="95"/>
      <c r="S12" s="87">
        <f t="shared" si="11"/>
        <v>6</v>
      </c>
      <c r="T12" s="86"/>
      <c r="U12" s="88"/>
      <c r="V12" s="89"/>
      <c r="W12" s="90"/>
      <c r="X12" s="96">
        <f>X14+X15</f>
        <v>30</v>
      </c>
      <c r="Y12" s="87">
        <f>Y14+Y15</f>
        <v>844</v>
      </c>
      <c r="Z12" s="130">
        <f t="shared" si="5"/>
        <v>95.69160997732426</v>
      </c>
      <c r="AA12" s="160"/>
      <c r="AB12" s="156" t="s">
        <v>13</v>
      </c>
      <c r="AC12" s="143" t="s">
        <v>59</v>
      </c>
      <c r="AD12" s="160"/>
      <c r="AE12" s="144">
        <v>151</v>
      </c>
      <c r="AF12" s="144">
        <v>92</v>
      </c>
      <c r="AG12" s="144">
        <v>269</v>
      </c>
      <c r="AH12" s="144">
        <v>174</v>
      </c>
      <c r="AI12" s="144">
        <v>171</v>
      </c>
      <c r="AJ12" s="144">
        <v>23</v>
      </c>
      <c r="AK12" s="144">
        <v>2</v>
      </c>
      <c r="AL12" s="146">
        <f>AE12+AF12+AG12+AH12+AI12+AK12+AJ12</f>
        <v>882</v>
      </c>
      <c r="AM12" s="160"/>
      <c r="AN12" s="160"/>
      <c r="AO12" s="134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</row>
    <row r="13" spans="1:52" s="3" customFormat="1" ht="20.25" customHeight="1">
      <c r="A13" s="20"/>
      <c r="B13" s="30" t="s">
        <v>97</v>
      </c>
      <c r="C13" s="47">
        <f>C12/C4</f>
        <v>1.0625</v>
      </c>
      <c r="D13" s="49">
        <f>D12/D4</f>
        <v>9.363636363636363</v>
      </c>
      <c r="E13" s="41">
        <f t="shared" si="0"/>
        <v>142.62492474413006</v>
      </c>
      <c r="F13" s="48">
        <f>F12/F4</f>
        <v>0.15384615384615385</v>
      </c>
      <c r="G13" s="47">
        <f>G12/G4</f>
        <v>8.538461538461538</v>
      </c>
      <c r="H13" s="41">
        <f t="shared" si="1"/>
        <v>120.65217391304348</v>
      </c>
      <c r="I13" s="48">
        <f>I12/I4</f>
        <v>0.7142857142857143</v>
      </c>
      <c r="J13" s="47">
        <f>J12/J4</f>
        <v>26.428571428571427</v>
      </c>
      <c r="K13" s="41">
        <f t="shared" si="2"/>
        <v>49.12373871481678</v>
      </c>
      <c r="L13" s="48">
        <f>L12/L4</f>
        <v>0.75</v>
      </c>
      <c r="M13" s="47">
        <f>M12/M4</f>
        <v>33.6</v>
      </c>
      <c r="N13" s="41">
        <f t="shared" si="3"/>
        <v>96.55172413793105</v>
      </c>
      <c r="O13" s="48">
        <f>O12/O4</f>
        <v>0.6</v>
      </c>
      <c r="P13" s="47">
        <f>P12/P4</f>
        <v>33.6</v>
      </c>
      <c r="Q13" s="41">
        <f t="shared" si="4"/>
        <v>117.89473684210526</v>
      </c>
      <c r="R13" s="48"/>
      <c r="S13" s="47">
        <f>S12/S4</f>
        <v>1</v>
      </c>
      <c r="T13" s="41"/>
      <c r="U13" s="75"/>
      <c r="V13" s="76"/>
      <c r="W13" s="74"/>
      <c r="X13" s="49">
        <f>X12/X4</f>
        <v>0.5882352941176471</v>
      </c>
      <c r="Y13" s="47">
        <f>Y12/Y4</f>
        <v>14.551724137931034</v>
      </c>
      <c r="Z13" s="130">
        <f t="shared" si="5"/>
        <v>113.84001876612714</v>
      </c>
      <c r="AA13" s="160"/>
      <c r="AB13" s="156" t="s">
        <v>80</v>
      </c>
      <c r="AC13" s="152" t="s">
        <v>41</v>
      </c>
      <c r="AD13" s="160"/>
      <c r="AE13" s="153">
        <f>AE12/AE4</f>
        <v>6.565217391304348</v>
      </c>
      <c r="AF13" s="153">
        <f aca="true" t="shared" si="12" ref="AF13:AK13">AF12/AF4</f>
        <v>7.076923076923077</v>
      </c>
      <c r="AG13" s="153">
        <f>AG12/AG4</f>
        <v>53.8</v>
      </c>
      <c r="AH13" s="153">
        <f t="shared" si="12"/>
        <v>34.8</v>
      </c>
      <c r="AI13" s="153">
        <f t="shared" si="12"/>
        <v>28.5</v>
      </c>
      <c r="AJ13" s="153">
        <f>AJ12/AJ4</f>
        <v>4.6</v>
      </c>
      <c r="AK13" s="153">
        <f t="shared" si="12"/>
        <v>0.16666666666666666</v>
      </c>
      <c r="AL13" s="154">
        <f>AL12/AL4</f>
        <v>12.782608695652174</v>
      </c>
      <c r="AM13" s="160"/>
      <c r="AN13" s="160"/>
      <c r="AO13" s="134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</row>
    <row r="14" spans="1:52" s="8" customFormat="1" ht="19.5" customHeight="1">
      <c r="A14" s="19" t="s">
        <v>65</v>
      </c>
      <c r="B14" s="33" t="s">
        <v>78</v>
      </c>
      <c r="C14" s="27"/>
      <c r="D14" s="51"/>
      <c r="E14" s="41"/>
      <c r="F14" s="50"/>
      <c r="G14" s="27"/>
      <c r="H14" s="41"/>
      <c r="I14" s="50"/>
      <c r="J14" s="27"/>
      <c r="K14" s="41"/>
      <c r="L14" s="50"/>
      <c r="M14" s="27"/>
      <c r="N14" s="41"/>
      <c r="O14" s="50"/>
      <c r="P14" s="27"/>
      <c r="Q14" s="41"/>
      <c r="R14" s="50"/>
      <c r="S14" s="27"/>
      <c r="T14" s="22"/>
      <c r="U14" s="77"/>
      <c r="V14" s="71"/>
      <c r="W14" s="74"/>
      <c r="X14" s="43"/>
      <c r="Y14" s="44"/>
      <c r="Z14" s="130"/>
      <c r="AA14" s="160"/>
      <c r="AB14" s="156" t="s">
        <v>65</v>
      </c>
      <c r="AC14" s="159" t="s">
        <v>34</v>
      </c>
      <c r="AD14" s="160"/>
      <c r="AE14" s="144"/>
      <c r="AF14" s="144"/>
      <c r="AG14" s="145">
        <v>37</v>
      </c>
      <c r="AH14" s="146"/>
      <c r="AI14" s="147"/>
      <c r="AJ14" s="147"/>
      <c r="AK14" s="147">
        <v>1</v>
      </c>
      <c r="AL14" s="146">
        <f>AE14+AF14+AG14+AH14+AI14+AK14+AJ14</f>
        <v>38</v>
      </c>
      <c r="AM14" s="160"/>
      <c r="AN14" s="160"/>
      <c r="AO14" s="134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</row>
    <row r="15" spans="1:52" s="8" customFormat="1" ht="21" customHeight="1">
      <c r="A15" s="19" t="s">
        <v>77</v>
      </c>
      <c r="B15" s="33" t="s">
        <v>79</v>
      </c>
      <c r="C15" s="27">
        <v>17</v>
      </c>
      <c r="D15" s="51">
        <v>206</v>
      </c>
      <c r="E15" s="41">
        <f t="shared" si="0"/>
        <v>136.42384105960264</v>
      </c>
      <c r="F15" s="50">
        <v>2</v>
      </c>
      <c r="G15" s="27">
        <v>111</v>
      </c>
      <c r="H15" s="41">
        <f t="shared" si="1"/>
        <v>120.65217391304348</v>
      </c>
      <c r="I15" s="50">
        <v>5</v>
      </c>
      <c r="J15" s="27">
        <v>185</v>
      </c>
      <c r="K15" s="41">
        <f t="shared" si="2"/>
        <v>79.74137931034483</v>
      </c>
      <c r="L15" s="50">
        <v>3</v>
      </c>
      <c r="M15" s="27">
        <v>168</v>
      </c>
      <c r="N15" s="41">
        <f t="shared" si="3"/>
        <v>96.55172413793103</v>
      </c>
      <c r="O15" s="50">
        <v>3</v>
      </c>
      <c r="P15" s="27">
        <v>168</v>
      </c>
      <c r="Q15" s="41">
        <f t="shared" si="4"/>
        <v>98.24561403508773</v>
      </c>
      <c r="R15" s="50"/>
      <c r="S15" s="27">
        <v>6</v>
      </c>
      <c r="T15" s="22"/>
      <c r="U15" s="77"/>
      <c r="V15" s="71"/>
      <c r="W15" s="74"/>
      <c r="X15" s="43">
        <f>C15+F15+I15+L15+O15+R15+U15</f>
        <v>30</v>
      </c>
      <c r="Y15" s="44">
        <f>D15+G15+J15+M15+P15+S15+V15</f>
        <v>844</v>
      </c>
      <c r="Z15" s="130">
        <f t="shared" si="5"/>
        <v>100</v>
      </c>
      <c r="AA15" s="160"/>
      <c r="AB15" s="156" t="s">
        <v>77</v>
      </c>
      <c r="AC15" s="159" t="s">
        <v>38</v>
      </c>
      <c r="AD15" s="160"/>
      <c r="AE15" s="144">
        <v>151</v>
      </c>
      <c r="AF15" s="144">
        <v>92</v>
      </c>
      <c r="AG15" s="145">
        <v>232</v>
      </c>
      <c r="AH15" s="146">
        <v>174</v>
      </c>
      <c r="AI15" s="147">
        <v>171</v>
      </c>
      <c r="AJ15" s="147">
        <v>23</v>
      </c>
      <c r="AK15" s="147">
        <v>1</v>
      </c>
      <c r="AL15" s="146">
        <f>AE15+AF15+AG15+AH15+AI15+AK15+AJ15</f>
        <v>844</v>
      </c>
      <c r="AM15" s="160"/>
      <c r="AN15" s="160"/>
      <c r="AO15" s="134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</row>
    <row r="16" spans="1:52" s="7" customFormat="1" ht="24.75" customHeight="1">
      <c r="A16" s="24" t="s">
        <v>14</v>
      </c>
      <c r="B16" s="34" t="s">
        <v>131</v>
      </c>
      <c r="C16" s="44">
        <f>C12/C11*100</f>
        <v>113.33333333333333</v>
      </c>
      <c r="D16" s="43">
        <f aca="true" t="shared" si="13" ref="D16:Y16">D12/D11*100</f>
        <v>97.6303317535545</v>
      </c>
      <c r="E16" s="41" t="s">
        <v>89</v>
      </c>
      <c r="F16" s="46">
        <f t="shared" si="13"/>
        <v>100</v>
      </c>
      <c r="G16" s="44">
        <f t="shared" si="13"/>
        <v>100</v>
      </c>
      <c r="H16" s="41" t="s">
        <v>89</v>
      </c>
      <c r="I16" s="46">
        <f t="shared" si="13"/>
        <v>100</v>
      </c>
      <c r="J16" s="44">
        <f t="shared" si="13"/>
        <v>99.46236559139786</v>
      </c>
      <c r="K16" s="41" t="s">
        <v>89</v>
      </c>
      <c r="L16" s="46">
        <f t="shared" si="13"/>
        <v>100</v>
      </c>
      <c r="M16" s="44">
        <f t="shared" si="13"/>
        <v>99.40828402366864</v>
      </c>
      <c r="N16" s="41" t="s">
        <v>89</v>
      </c>
      <c r="O16" s="46">
        <f t="shared" si="13"/>
        <v>100</v>
      </c>
      <c r="P16" s="44">
        <f t="shared" si="13"/>
        <v>99.40828402366864</v>
      </c>
      <c r="Q16" s="41" t="s">
        <v>89</v>
      </c>
      <c r="R16" s="46"/>
      <c r="S16" s="44">
        <f t="shared" si="13"/>
        <v>100</v>
      </c>
      <c r="T16" s="41"/>
      <c r="U16" s="73"/>
      <c r="V16" s="74"/>
      <c r="W16" s="74"/>
      <c r="X16" s="43">
        <f t="shared" si="13"/>
        <v>107.14285714285714</v>
      </c>
      <c r="Y16" s="44">
        <f t="shared" si="13"/>
        <v>99.06103286384976</v>
      </c>
      <c r="Z16" s="130" t="s">
        <v>89</v>
      </c>
      <c r="AA16" s="161"/>
      <c r="AB16" s="156" t="s">
        <v>14</v>
      </c>
      <c r="AC16" s="162" t="s">
        <v>37</v>
      </c>
      <c r="AD16" s="155"/>
      <c r="AE16" s="163"/>
      <c r="AF16" s="163"/>
      <c r="AG16" s="145"/>
      <c r="AH16" s="146"/>
      <c r="AI16" s="158"/>
      <c r="AJ16" s="158"/>
      <c r="AK16" s="158"/>
      <c r="AL16" s="146">
        <f>AE16+AF16+AG16+AH16+AI16+AK16+AJ16</f>
        <v>0</v>
      </c>
      <c r="AM16" s="155"/>
      <c r="AN16" s="155"/>
      <c r="AO16" s="133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</row>
    <row r="17" spans="1:52" s="7" customFormat="1" ht="43.5" customHeight="1">
      <c r="A17" s="24" t="s">
        <v>33</v>
      </c>
      <c r="B17" s="29" t="s">
        <v>116</v>
      </c>
      <c r="C17" s="85">
        <f>C19+C20</f>
        <v>9</v>
      </c>
      <c r="D17" s="84">
        <f>D19+D20</f>
        <v>80</v>
      </c>
      <c r="E17" s="86">
        <f aca="true" t="shared" si="14" ref="E17:E51">D17*100/AE17</f>
        <v>21.05263157894737</v>
      </c>
      <c r="F17" s="84"/>
      <c r="G17" s="85"/>
      <c r="H17" s="86"/>
      <c r="I17" s="84">
        <f>I19+I20</f>
        <v>6</v>
      </c>
      <c r="J17" s="85">
        <f>J19+J20</f>
        <v>88</v>
      </c>
      <c r="K17" s="86" t="s">
        <v>141</v>
      </c>
      <c r="L17" s="84"/>
      <c r="M17" s="85">
        <f>M19+M20</f>
        <v>6</v>
      </c>
      <c r="N17" s="86">
        <f aca="true" t="shared" si="15" ref="N17:N51">M17*100/AH17</f>
        <v>7.228915662650603</v>
      </c>
      <c r="O17" s="84"/>
      <c r="P17" s="85">
        <f>P19+P20</f>
        <v>5</v>
      </c>
      <c r="Q17" s="86">
        <f aca="true" t="shared" si="16" ref="Q17:Q51">P17*100/AI17</f>
        <v>13.88888888888889</v>
      </c>
      <c r="R17" s="84"/>
      <c r="S17" s="85">
        <f>S19+S20</f>
        <v>1</v>
      </c>
      <c r="T17" s="87"/>
      <c r="U17" s="88"/>
      <c r="V17" s="89"/>
      <c r="W17" s="90"/>
      <c r="X17" s="91">
        <f>C17+F17+I17+L17+O17+R17+U17</f>
        <v>15</v>
      </c>
      <c r="Y17" s="92">
        <f>D17+G17+J17+M17+P17+S17+V17</f>
        <v>180</v>
      </c>
      <c r="Z17" s="131">
        <f t="shared" si="5"/>
        <v>34.61538461538461</v>
      </c>
      <c r="AA17" s="155"/>
      <c r="AB17" s="156" t="s">
        <v>33</v>
      </c>
      <c r="AC17" s="157" t="s">
        <v>60</v>
      </c>
      <c r="AD17" s="155"/>
      <c r="AE17" s="144">
        <v>380</v>
      </c>
      <c r="AF17" s="144">
        <v>4</v>
      </c>
      <c r="AG17" s="145">
        <v>3</v>
      </c>
      <c r="AH17" s="146">
        <v>83</v>
      </c>
      <c r="AI17" s="158">
        <v>36</v>
      </c>
      <c r="AJ17" s="158">
        <v>11</v>
      </c>
      <c r="AK17" s="158">
        <v>3</v>
      </c>
      <c r="AL17" s="146">
        <f>AE17+AF17+AG17+AH17+AJ17+AI17+AK17</f>
        <v>520</v>
      </c>
      <c r="AM17" s="155"/>
      <c r="AN17" s="155"/>
      <c r="AO17" s="133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</row>
    <row r="18" spans="1:52" s="1" customFormat="1" ht="21" customHeight="1">
      <c r="A18" s="20"/>
      <c r="B18" s="30" t="s">
        <v>97</v>
      </c>
      <c r="C18" s="47">
        <f>C17/C4</f>
        <v>0.5625</v>
      </c>
      <c r="D18" s="47">
        <f>D17/D4</f>
        <v>3.6363636363636362</v>
      </c>
      <c r="E18" s="41">
        <f t="shared" si="14"/>
        <v>22.00956937799043</v>
      </c>
      <c r="F18" s="48">
        <f>F17/F4</f>
        <v>0</v>
      </c>
      <c r="G18" s="47">
        <f>G17/G4</f>
        <v>0</v>
      </c>
      <c r="H18" s="41">
        <f>G18*100/AF18</f>
        <v>0</v>
      </c>
      <c r="I18" s="48">
        <f>I17/I4</f>
        <v>0.8571428571428571</v>
      </c>
      <c r="J18" s="47">
        <f>J17/J4</f>
        <v>12.571428571428571</v>
      </c>
      <c r="K18" s="86">
        <v>20</v>
      </c>
      <c r="L18" s="48">
        <f>L17/L4</f>
        <v>0</v>
      </c>
      <c r="M18" s="47">
        <f>M17/M4</f>
        <v>1.2</v>
      </c>
      <c r="N18" s="41">
        <f t="shared" si="15"/>
        <v>7.228915662650602</v>
      </c>
      <c r="O18" s="48">
        <f>O17/O4</f>
        <v>0</v>
      </c>
      <c r="P18" s="47">
        <f>P17/P4</f>
        <v>1</v>
      </c>
      <c r="Q18" s="41"/>
      <c r="R18" s="48"/>
      <c r="S18" s="47">
        <f>S17/S4</f>
        <v>0.16666666666666666</v>
      </c>
      <c r="T18" s="41"/>
      <c r="U18" s="75"/>
      <c r="V18" s="76"/>
      <c r="W18" s="74"/>
      <c r="X18" s="49">
        <f>X17/X4</f>
        <v>0.29411764705882354</v>
      </c>
      <c r="Y18" s="47">
        <f>Y17/Y4</f>
        <v>3.103448275862069</v>
      </c>
      <c r="Z18" s="130">
        <f t="shared" si="5"/>
        <v>41.18037135278515</v>
      </c>
      <c r="AA18" s="155"/>
      <c r="AB18" s="156" t="s">
        <v>83</v>
      </c>
      <c r="AC18" s="152" t="s">
        <v>41</v>
      </c>
      <c r="AD18" s="155"/>
      <c r="AE18" s="153">
        <f aca="true" t="shared" si="17" ref="AE18:AK18">AE17/AE4</f>
        <v>16.52173913043478</v>
      </c>
      <c r="AF18" s="153">
        <f t="shared" si="17"/>
        <v>0.3076923076923077</v>
      </c>
      <c r="AG18" s="153">
        <f t="shared" si="17"/>
        <v>0.6</v>
      </c>
      <c r="AH18" s="153">
        <f t="shared" si="17"/>
        <v>16.6</v>
      </c>
      <c r="AI18" s="164"/>
      <c r="AJ18" s="153">
        <f>AJ17/AJ4</f>
        <v>2.2</v>
      </c>
      <c r="AK18" s="153">
        <f t="shared" si="17"/>
        <v>0.25</v>
      </c>
      <c r="AL18" s="154">
        <f>AL17/AL4</f>
        <v>7.536231884057971</v>
      </c>
      <c r="AM18" s="155"/>
      <c r="AN18" s="155"/>
      <c r="AO18" s="133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</row>
    <row r="19" spans="1:52" s="7" customFormat="1" ht="20.25" customHeight="1">
      <c r="A19" s="19" t="s">
        <v>81</v>
      </c>
      <c r="B19" s="33" t="s">
        <v>78</v>
      </c>
      <c r="C19" s="27"/>
      <c r="D19" s="109">
        <v>2</v>
      </c>
      <c r="E19" s="41"/>
      <c r="F19" s="50"/>
      <c r="G19" s="27"/>
      <c r="H19" s="41"/>
      <c r="I19" s="50"/>
      <c r="J19" s="27"/>
      <c r="K19" s="41"/>
      <c r="L19" s="50"/>
      <c r="M19" s="27"/>
      <c r="N19" s="41"/>
      <c r="O19" s="50"/>
      <c r="P19" s="27"/>
      <c r="Q19" s="41"/>
      <c r="R19" s="50"/>
      <c r="S19" s="27"/>
      <c r="T19" s="22"/>
      <c r="U19" s="77"/>
      <c r="V19" s="71"/>
      <c r="W19" s="74"/>
      <c r="X19" s="43"/>
      <c r="Y19" s="44">
        <f aca="true" t="shared" si="18" ref="X19:Y23">D19+G19+J19+M19+P19+S19+V19</f>
        <v>2</v>
      </c>
      <c r="Z19" s="130">
        <f t="shared" si="5"/>
        <v>66.66666666666667</v>
      </c>
      <c r="AA19" s="155"/>
      <c r="AB19" s="156" t="s">
        <v>81</v>
      </c>
      <c r="AC19" s="162" t="s">
        <v>34</v>
      </c>
      <c r="AD19" s="155"/>
      <c r="AE19" s="144"/>
      <c r="AF19" s="144"/>
      <c r="AG19" s="145"/>
      <c r="AH19" s="146"/>
      <c r="AI19" s="158">
        <v>1</v>
      </c>
      <c r="AJ19" s="158"/>
      <c r="AK19" s="158">
        <v>2</v>
      </c>
      <c r="AL19" s="146">
        <f>AE19+AF19+AG19+AH19+AI19+AK19+AJ19</f>
        <v>3</v>
      </c>
      <c r="AM19" s="155"/>
      <c r="AN19" s="155"/>
      <c r="AO19" s="133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</row>
    <row r="20" spans="1:52" s="7" customFormat="1" ht="20.25" customHeight="1">
      <c r="A20" s="19" t="s">
        <v>82</v>
      </c>
      <c r="B20" s="33" t="s">
        <v>102</v>
      </c>
      <c r="C20" s="27">
        <v>9</v>
      </c>
      <c r="D20" s="27">
        <v>78</v>
      </c>
      <c r="E20" s="41">
        <f t="shared" si="14"/>
        <v>20.526315789473685</v>
      </c>
      <c r="F20" s="50"/>
      <c r="G20" s="27"/>
      <c r="H20" s="41">
        <f>G20*100/AF20</f>
        <v>0</v>
      </c>
      <c r="I20" s="50">
        <v>6</v>
      </c>
      <c r="J20" s="27">
        <v>88</v>
      </c>
      <c r="K20" s="41"/>
      <c r="L20" s="50"/>
      <c r="M20" s="27">
        <v>6</v>
      </c>
      <c r="N20" s="41">
        <f t="shared" si="15"/>
        <v>7.228915662650603</v>
      </c>
      <c r="O20" s="50"/>
      <c r="P20" s="27">
        <v>5</v>
      </c>
      <c r="Q20" s="41">
        <f t="shared" si="16"/>
        <v>14.285714285714286</v>
      </c>
      <c r="R20" s="50"/>
      <c r="S20" s="27">
        <v>1</v>
      </c>
      <c r="T20" s="22"/>
      <c r="U20" s="77"/>
      <c r="V20" s="71"/>
      <c r="W20" s="74"/>
      <c r="X20" s="43">
        <f t="shared" si="18"/>
        <v>15</v>
      </c>
      <c r="Y20" s="44">
        <f t="shared" si="18"/>
        <v>178</v>
      </c>
      <c r="Z20" s="130">
        <f t="shared" si="5"/>
        <v>34.42940038684719</v>
      </c>
      <c r="AA20" s="155"/>
      <c r="AB20" s="156" t="s">
        <v>82</v>
      </c>
      <c r="AC20" s="162" t="s">
        <v>38</v>
      </c>
      <c r="AD20" s="155"/>
      <c r="AE20" s="144">
        <v>380</v>
      </c>
      <c r="AF20" s="144">
        <v>4</v>
      </c>
      <c r="AG20" s="145">
        <v>3</v>
      </c>
      <c r="AH20" s="146">
        <v>83</v>
      </c>
      <c r="AI20" s="158">
        <v>35</v>
      </c>
      <c r="AJ20" s="158">
        <v>11</v>
      </c>
      <c r="AK20" s="158">
        <v>1</v>
      </c>
      <c r="AL20" s="146">
        <f>AE20+AF20+AG20+AH20+AI20+AK20+AJ20</f>
        <v>517</v>
      </c>
      <c r="AM20" s="155"/>
      <c r="AN20" s="155"/>
      <c r="AO20" s="133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</row>
    <row r="21" spans="1:52" s="7" customFormat="1" ht="17.25" customHeight="1">
      <c r="A21" s="19" t="s">
        <v>98</v>
      </c>
      <c r="B21" s="33" t="s">
        <v>123</v>
      </c>
      <c r="C21" s="27"/>
      <c r="D21" s="27">
        <v>7</v>
      </c>
      <c r="E21" s="41"/>
      <c r="F21" s="50"/>
      <c r="G21" s="27"/>
      <c r="H21" s="41"/>
      <c r="I21" s="50"/>
      <c r="J21" s="27"/>
      <c r="K21" s="41"/>
      <c r="L21" s="50"/>
      <c r="M21" s="27"/>
      <c r="N21" s="41"/>
      <c r="O21" s="50"/>
      <c r="P21" s="27"/>
      <c r="Q21" s="41"/>
      <c r="R21" s="50"/>
      <c r="S21" s="27"/>
      <c r="T21" s="22"/>
      <c r="U21" s="77"/>
      <c r="V21" s="71"/>
      <c r="W21" s="74"/>
      <c r="X21" s="43"/>
      <c r="Y21" s="44">
        <f t="shared" si="18"/>
        <v>7</v>
      </c>
      <c r="Z21" s="130"/>
      <c r="AA21" s="155"/>
      <c r="AB21" s="156" t="s">
        <v>98</v>
      </c>
      <c r="AC21" s="162" t="s">
        <v>101</v>
      </c>
      <c r="AD21" s="155"/>
      <c r="AE21" s="144"/>
      <c r="AF21" s="144"/>
      <c r="AG21" s="145"/>
      <c r="AH21" s="146"/>
      <c r="AI21" s="158"/>
      <c r="AJ21" s="158"/>
      <c r="AK21" s="158"/>
      <c r="AL21" s="146">
        <f>AE21+AF21+AG21+AH21+AI21+AK21+AJ21</f>
        <v>0</v>
      </c>
      <c r="AM21" s="155"/>
      <c r="AN21" s="155"/>
      <c r="AO21" s="133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</row>
    <row r="22" spans="1:52" s="7" customFormat="1" ht="18" customHeight="1">
      <c r="A22" s="19" t="s">
        <v>99</v>
      </c>
      <c r="B22" s="33" t="s">
        <v>124</v>
      </c>
      <c r="C22" s="27"/>
      <c r="D22" s="27">
        <v>7</v>
      </c>
      <c r="E22" s="41"/>
      <c r="F22" s="50"/>
      <c r="G22" s="27"/>
      <c r="H22" s="41"/>
      <c r="I22" s="50"/>
      <c r="J22" s="27"/>
      <c r="K22" s="41"/>
      <c r="L22" s="50"/>
      <c r="M22" s="27"/>
      <c r="N22" s="41"/>
      <c r="O22" s="50"/>
      <c r="P22" s="27"/>
      <c r="Q22" s="41"/>
      <c r="R22" s="50"/>
      <c r="S22" s="27"/>
      <c r="T22" s="22"/>
      <c r="U22" s="77"/>
      <c r="V22" s="71"/>
      <c r="W22" s="74"/>
      <c r="X22" s="43"/>
      <c r="Y22" s="44">
        <f t="shared" si="18"/>
        <v>7</v>
      </c>
      <c r="Z22" s="130"/>
      <c r="AA22" s="155"/>
      <c r="AB22" s="156" t="s">
        <v>99</v>
      </c>
      <c r="AC22" s="162" t="s">
        <v>100</v>
      </c>
      <c r="AD22" s="155"/>
      <c r="AE22" s="144"/>
      <c r="AF22" s="144"/>
      <c r="AG22" s="145"/>
      <c r="AH22" s="146"/>
      <c r="AI22" s="158"/>
      <c r="AJ22" s="158"/>
      <c r="AK22" s="158"/>
      <c r="AL22" s="146">
        <f>AE22+AF22+AG22+AH22+AI22+AK22+AJ22</f>
        <v>0</v>
      </c>
      <c r="AM22" s="155"/>
      <c r="AN22" s="155"/>
      <c r="AO22" s="133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</row>
    <row r="23" spans="1:52" s="7" customFormat="1" ht="22.5">
      <c r="A23" s="19" t="s">
        <v>15</v>
      </c>
      <c r="B23" s="35" t="s">
        <v>48</v>
      </c>
      <c r="C23" s="82">
        <v>14</v>
      </c>
      <c r="D23" s="82">
        <v>120</v>
      </c>
      <c r="E23" s="86">
        <f>D23*100/AE23</f>
        <v>230.76923076923077</v>
      </c>
      <c r="F23" s="97">
        <v>17</v>
      </c>
      <c r="G23" s="82">
        <v>345</v>
      </c>
      <c r="H23" s="86">
        <f aca="true" t="shared" si="19" ref="H23:H51">G23*100/AF23</f>
        <v>68.04733727810651</v>
      </c>
      <c r="I23" s="97"/>
      <c r="J23" s="82"/>
      <c r="K23" s="86"/>
      <c r="L23" s="97"/>
      <c r="M23" s="82">
        <v>17</v>
      </c>
      <c r="N23" s="86">
        <v>8</v>
      </c>
      <c r="O23" s="97"/>
      <c r="P23" s="82"/>
      <c r="Q23" s="86"/>
      <c r="R23" s="97"/>
      <c r="S23" s="82">
        <v>4</v>
      </c>
      <c r="T23" s="86"/>
      <c r="U23" s="94"/>
      <c r="V23" s="90">
        <v>51</v>
      </c>
      <c r="W23" s="90"/>
      <c r="X23" s="91">
        <f t="shared" si="18"/>
        <v>31</v>
      </c>
      <c r="Y23" s="92">
        <f t="shared" si="18"/>
        <v>537</v>
      </c>
      <c r="Z23" s="131">
        <f t="shared" si="5"/>
        <v>40.77448747152619</v>
      </c>
      <c r="AA23" s="155"/>
      <c r="AB23" s="156" t="s">
        <v>15</v>
      </c>
      <c r="AC23" s="157" t="s">
        <v>48</v>
      </c>
      <c r="AD23" s="155"/>
      <c r="AE23" s="145">
        <v>52</v>
      </c>
      <c r="AF23" s="145">
        <v>507</v>
      </c>
      <c r="AG23" s="145">
        <v>32</v>
      </c>
      <c r="AH23" s="146">
        <v>2</v>
      </c>
      <c r="AI23" s="158">
        <v>17</v>
      </c>
      <c r="AJ23" s="158">
        <v>35</v>
      </c>
      <c r="AK23" s="158">
        <v>672</v>
      </c>
      <c r="AL23" s="146">
        <f>AE23+AF23+AG23+AH23+AI23+AK23+AJ23</f>
        <v>1317</v>
      </c>
      <c r="AM23" s="155"/>
      <c r="AN23" s="155"/>
      <c r="AO23" s="133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</row>
    <row r="24" spans="1:52" s="1" customFormat="1" ht="20.25" customHeight="1">
      <c r="A24" s="20"/>
      <c r="B24" s="30" t="s">
        <v>97</v>
      </c>
      <c r="C24" s="47">
        <f>C23/C4</f>
        <v>0.875</v>
      </c>
      <c r="D24" s="47">
        <f>D23/D4</f>
        <v>5.454545454545454</v>
      </c>
      <c r="E24" s="86">
        <f>D24*100/AE24</f>
        <v>241.25874125874125</v>
      </c>
      <c r="F24" s="48">
        <f>F23/F4</f>
        <v>1.3076923076923077</v>
      </c>
      <c r="G24" s="47">
        <f>G23/G4</f>
        <v>26.53846153846154</v>
      </c>
      <c r="H24" s="41">
        <f t="shared" si="19"/>
        <v>68.04733727810651</v>
      </c>
      <c r="I24" s="48"/>
      <c r="J24" s="47"/>
      <c r="K24" s="41"/>
      <c r="L24" s="48"/>
      <c r="M24" s="47">
        <f>M23/M4</f>
        <v>3.4</v>
      </c>
      <c r="N24" s="41"/>
      <c r="O24" s="48"/>
      <c r="P24" s="47"/>
      <c r="Q24" s="41"/>
      <c r="R24" s="48"/>
      <c r="S24" s="47">
        <f>S23/S4</f>
        <v>0.6666666666666666</v>
      </c>
      <c r="T24" s="41"/>
      <c r="U24" s="75"/>
      <c r="V24" s="76"/>
      <c r="W24" s="74"/>
      <c r="X24" s="49">
        <f>X23/X4</f>
        <v>0.6078431372549019</v>
      </c>
      <c r="Y24" s="47">
        <f>Y23/Y4</f>
        <v>9.258620689655173</v>
      </c>
      <c r="Z24" s="130">
        <f t="shared" si="5"/>
        <v>48.50757992302255</v>
      </c>
      <c r="AA24" s="155"/>
      <c r="AB24" s="156" t="s">
        <v>42</v>
      </c>
      <c r="AC24" s="152" t="s">
        <v>41</v>
      </c>
      <c r="AD24" s="155"/>
      <c r="AE24" s="153">
        <f aca="true" t="shared" si="20" ref="AE24:AK24">AE23/AE4</f>
        <v>2.260869565217391</v>
      </c>
      <c r="AF24" s="153">
        <f t="shared" si="20"/>
        <v>39</v>
      </c>
      <c r="AG24" s="153">
        <f t="shared" si="20"/>
        <v>6.4</v>
      </c>
      <c r="AH24" s="153">
        <f>AH23/AH4</f>
        <v>0.4</v>
      </c>
      <c r="AI24" s="153">
        <f t="shared" si="20"/>
        <v>2.8333333333333335</v>
      </c>
      <c r="AJ24" s="153">
        <f t="shared" si="20"/>
        <v>7</v>
      </c>
      <c r="AK24" s="153">
        <f t="shared" si="20"/>
        <v>56</v>
      </c>
      <c r="AL24" s="154">
        <f>AL23/AL4</f>
        <v>19.08695652173913</v>
      </c>
      <c r="AM24" s="155"/>
      <c r="AN24" s="155"/>
      <c r="AO24" s="133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</row>
    <row r="25" spans="1:52" s="7" customFormat="1" ht="21.75" customHeight="1">
      <c r="A25" s="19" t="s">
        <v>16</v>
      </c>
      <c r="B25" s="35" t="s">
        <v>49</v>
      </c>
      <c r="C25" s="82">
        <v>83</v>
      </c>
      <c r="D25" s="82">
        <v>399</v>
      </c>
      <c r="E25" s="86">
        <f>D25*100/AE25</f>
        <v>132.5581395348837</v>
      </c>
      <c r="F25" s="97">
        <v>145</v>
      </c>
      <c r="G25" s="82">
        <v>1318</v>
      </c>
      <c r="H25" s="86">
        <f t="shared" si="19"/>
        <v>87.22700198544011</v>
      </c>
      <c r="I25" s="97"/>
      <c r="J25" s="82"/>
      <c r="K25" s="86"/>
      <c r="L25" s="97"/>
      <c r="M25" s="82"/>
      <c r="N25" s="86"/>
      <c r="O25" s="97"/>
      <c r="P25" s="82">
        <v>2</v>
      </c>
      <c r="Q25" s="86"/>
      <c r="R25" s="97"/>
      <c r="S25" s="82"/>
      <c r="T25" s="86"/>
      <c r="U25" s="94"/>
      <c r="V25" s="90"/>
      <c r="W25" s="90"/>
      <c r="X25" s="91">
        <f>C25+F25+I25+L25+O25+R25+U25</f>
        <v>228</v>
      </c>
      <c r="Y25" s="92">
        <f>D25+G25+J25+M25+P25+S25+V25</f>
        <v>1719</v>
      </c>
      <c r="Z25" s="131">
        <f>Y25*100/AL25</f>
        <v>94.86754966887418</v>
      </c>
      <c r="AA25" s="155"/>
      <c r="AB25" s="156" t="s">
        <v>16</v>
      </c>
      <c r="AC25" s="157" t="s">
        <v>49</v>
      </c>
      <c r="AD25" s="155"/>
      <c r="AE25" s="145">
        <v>301</v>
      </c>
      <c r="AF25" s="145">
        <v>1511</v>
      </c>
      <c r="AG25" s="145"/>
      <c r="AH25" s="146"/>
      <c r="AI25" s="158"/>
      <c r="AJ25" s="158"/>
      <c r="AK25" s="158"/>
      <c r="AL25" s="146">
        <f>AE25+AF25+AG25+AH25+AI25+AK25+AJ25</f>
        <v>1812</v>
      </c>
      <c r="AM25" s="155"/>
      <c r="AN25" s="155"/>
      <c r="AO25" s="133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</row>
    <row r="26" spans="1:52" s="1" customFormat="1" ht="21" customHeight="1">
      <c r="A26" s="20"/>
      <c r="B26" s="30" t="s">
        <v>97</v>
      </c>
      <c r="C26" s="47">
        <f>C25/C4</f>
        <v>5.1875</v>
      </c>
      <c r="D26" s="47">
        <f>D25/D4</f>
        <v>18.136363636363637</v>
      </c>
      <c r="E26" s="41">
        <f>D26*100/AE26</f>
        <v>138.5835095137421</v>
      </c>
      <c r="F26" s="48">
        <f>F25/F4</f>
        <v>11.153846153846153</v>
      </c>
      <c r="G26" s="47">
        <f>G25/G4</f>
        <v>101.38461538461539</v>
      </c>
      <c r="H26" s="41">
        <f t="shared" si="19"/>
        <v>87.22700198544011</v>
      </c>
      <c r="I26" s="48"/>
      <c r="J26" s="47"/>
      <c r="K26" s="41"/>
      <c r="L26" s="48"/>
      <c r="M26" s="47"/>
      <c r="N26" s="41"/>
      <c r="O26" s="48"/>
      <c r="P26" s="47">
        <f>P25/P4</f>
        <v>0.4</v>
      </c>
      <c r="Q26" s="41"/>
      <c r="R26" s="48"/>
      <c r="S26" s="47">
        <f>S25/S4</f>
        <v>0</v>
      </c>
      <c r="T26" s="41"/>
      <c r="U26" s="75"/>
      <c r="V26" s="76"/>
      <c r="W26" s="74"/>
      <c r="X26" s="49">
        <f>X25/X4</f>
        <v>4.470588235294118</v>
      </c>
      <c r="Y26" s="47">
        <f>Y25/Y4</f>
        <v>29.637931034482758</v>
      </c>
      <c r="Z26" s="130">
        <f>Y26*100/AL26</f>
        <v>112.85967115779859</v>
      </c>
      <c r="AA26" s="155"/>
      <c r="AB26" s="156" t="s">
        <v>43</v>
      </c>
      <c r="AC26" s="152" t="s">
        <v>41</v>
      </c>
      <c r="AD26" s="155"/>
      <c r="AE26" s="153">
        <f aca="true" t="shared" si="21" ref="AE26:AK26">AE25/AE4</f>
        <v>13.08695652173913</v>
      </c>
      <c r="AF26" s="153">
        <f t="shared" si="21"/>
        <v>116.23076923076923</v>
      </c>
      <c r="AG26" s="153">
        <f t="shared" si="21"/>
        <v>0</v>
      </c>
      <c r="AH26" s="153">
        <f t="shared" si="21"/>
        <v>0</v>
      </c>
      <c r="AI26" s="153">
        <f t="shared" si="21"/>
        <v>0</v>
      </c>
      <c r="AJ26" s="153">
        <f>AJ25/AJ4</f>
        <v>0</v>
      </c>
      <c r="AK26" s="153">
        <f t="shared" si="21"/>
        <v>0</v>
      </c>
      <c r="AL26" s="154">
        <f>AL25/AL4</f>
        <v>26.26086956521739</v>
      </c>
      <c r="AM26" s="155"/>
      <c r="AN26" s="155"/>
      <c r="AO26" s="133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</row>
    <row r="27" spans="1:52" s="7" customFormat="1" ht="63" customHeight="1">
      <c r="A27" s="19" t="s">
        <v>17</v>
      </c>
      <c r="B27" s="35" t="s">
        <v>117</v>
      </c>
      <c r="C27" s="82">
        <v>4</v>
      </c>
      <c r="D27" s="82">
        <v>47</v>
      </c>
      <c r="E27" s="86">
        <f t="shared" si="14"/>
        <v>97.91666666666667</v>
      </c>
      <c r="F27" s="97">
        <v>17</v>
      </c>
      <c r="G27" s="82">
        <v>106</v>
      </c>
      <c r="H27" s="86" t="s">
        <v>132</v>
      </c>
      <c r="I27" s="97">
        <v>8</v>
      </c>
      <c r="J27" s="82">
        <v>87</v>
      </c>
      <c r="K27" s="86">
        <f aca="true" t="shared" si="22" ref="K27:K49">J27*100/AG27</f>
        <v>48.06629834254144</v>
      </c>
      <c r="L27" s="97">
        <v>6</v>
      </c>
      <c r="M27" s="82">
        <v>67</v>
      </c>
      <c r="N27" s="86">
        <f t="shared" si="15"/>
        <v>48.55072463768116</v>
      </c>
      <c r="O27" s="97"/>
      <c r="P27" s="82">
        <v>36</v>
      </c>
      <c r="Q27" s="86">
        <f t="shared" si="16"/>
        <v>27.06766917293233</v>
      </c>
      <c r="R27" s="97"/>
      <c r="S27" s="82">
        <v>69</v>
      </c>
      <c r="T27" s="86"/>
      <c r="U27" s="94"/>
      <c r="V27" s="90"/>
      <c r="W27" s="90"/>
      <c r="X27" s="91">
        <f>C27+F27+I27+L27+O27+R27+U27</f>
        <v>35</v>
      </c>
      <c r="Y27" s="92">
        <f>D27+G27+J27+M27+P27+S27+V27</f>
        <v>412</v>
      </c>
      <c r="Z27" s="131">
        <f>Y27*100/AL27</f>
        <v>79.69052224371373</v>
      </c>
      <c r="AA27" s="155"/>
      <c r="AB27" s="156" t="s">
        <v>17</v>
      </c>
      <c r="AC27" s="157" t="s">
        <v>61</v>
      </c>
      <c r="AD27" s="155"/>
      <c r="AE27" s="145">
        <v>48</v>
      </c>
      <c r="AF27" s="145">
        <v>14</v>
      </c>
      <c r="AG27" s="145">
        <v>181</v>
      </c>
      <c r="AH27" s="146">
        <v>138</v>
      </c>
      <c r="AI27" s="158">
        <v>133</v>
      </c>
      <c r="AJ27" s="158">
        <v>3</v>
      </c>
      <c r="AK27" s="158"/>
      <c r="AL27" s="146">
        <f>AE27+AF27+AG27+AH27+AI27+AK27+AJ27</f>
        <v>517</v>
      </c>
      <c r="AM27" s="155"/>
      <c r="AN27" s="155"/>
      <c r="AO27" s="133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</row>
    <row r="28" spans="1:52" s="1" customFormat="1" ht="20.25" customHeight="1">
      <c r="A28" s="20"/>
      <c r="B28" s="30" t="s">
        <v>97</v>
      </c>
      <c r="C28" s="47">
        <f>C27/C4</f>
        <v>0.25</v>
      </c>
      <c r="D28" s="47">
        <f>D27/D4</f>
        <v>2.1363636363636362</v>
      </c>
      <c r="E28" s="41"/>
      <c r="F28" s="48">
        <f>F27/F4</f>
        <v>1.3076923076923077</v>
      </c>
      <c r="G28" s="41">
        <f>G27/G4</f>
        <v>8.153846153846153</v>
      </c>
      <c r="H28" s="41"/>
      <c r="I28" s="48">
        <f>I27/I4</f>
        <v>1.1428571428571428</v>
      </c>
      <c r="J28" s="47">
        <f>J27/J4</f>
        <v>12.428571428571429</v>
      </c>
      <c r="K28" s="41"/>
      <c r="L28" s="48">
        <f>L27/L4</f>
        <v>1.5</v>
      </c>
      <c r="M28" s="47">
        <f>M27/M4</f>
        <v>13.4</v>
      </c>
      <c r="N28" s="41"/>
      <c r="O28" s="48">
        <f>O27/O4</f>
        <v>0</v>
      </c>
      <c r="P28" s="47">
        <f>P27/P4</f>
        <v>7.2</v>
      </c>
      <c r="Q28" s="41"/>
      <c r="R28" s="48"/>
      <c r="S28" s="47">
        <f>S27/S4</f>
        <v>11.5</v>
      </c>
      <c r="T28" s="54"/>
      <c r="U28" s="75"/>
      <c r="V28" s="76"/>
      <c r="W28" s="74"/>
      <c r="X28" s="49">
        <f>X27/X4</f>
        <v>0.6862745098039216</v>
      </c>
      <c r="Y28" s="47">
        <f>Y27/Y4</f>
        <v>7.103448275862069</v>
      </c>
      <c r="Z28" s="130">
        <f>Y28*100/AL28</f>
        <v>94.80424197959049</v>
      </c>
      <c r="AA28" s="155"/>
      <c r="AB28" s="156" t="s">
        <v>44</v>
      </c>
      <c r="AC28" s="152" t="s">
        <v>41</v>
      </c>
      <c r="AD28" s="155"/>
      <c r="AE28" s="153"/>
      <c r="AF28" s="153"/>
      <c r="AG28" s="153"/>
      <c r="AH28" s="153"/>
      <c r="AI28" s="158"/>
      <c r="AJ28" s="158"/>
      <c r="AK28" s="158"/>
      <c r="AL28" s="154">
        <f>AL27/AL4</f>
        <v>7.492753623188406</v>
      </c>
      <c r="AM28" s="155"/>
      <c r="AN28" s="155"/>
      <c r="AO28" s="133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</row>
    <row r="29" spans="1:52" s="1" customFormat="1" ht="20.25" customHeight="1">
      <c r="A29" s="25" t="s">
        <v>18</v>
      </c>
      <c r="B29" s="26" t="s">
        <v>113</v>
      </c>
      <c r="C29" s="98"/>
      <c r="D29" s="98"/>
      <c r="E29" s="86"/>
      <c r="F29" s="98"/>
      <c r="G29" s="98"/>
      <c r="H29" s="86"/>
      <c r="I29" s="82">
        <v>1</v>
      </c>
      <c r="J29" s="82">
        <v>20</v>
      </c>
      <c r="K29" s="86"/>
      <c r="L29" s="98"/>
      <c r="M29" s="98"/>
      <c r="N29" s="86"/>
      <c r="O29" s="98"/>
      <c r="P29" s="98"/>
      <c r="Q29" s="86"/>
      <c r="R29" s="98"/>
      <c r="S29" s="98"/>
      <c r="T29" s="99"/>
      <c r="U29" s="100"/>
      <c r="V29" s="100"/>
      <c r="W29" s="90"/>
      <c r="X29" s="86">
        <f>C29+F29+I29+L29+O29+R29+U29</f>
        <v>1</v>
      </c>
      <c r="Y29" s="86">
        <f>D29+G29+J29+M29+P29+S29+V29</f>
        <v>20</v>
      </c>
      <c r="Z29" s="131"/>
      <c r="AA29" s="155"/>
      <c r="AB29" s="156" t="s">
        <v>18</v>
      </c>
      <c r="AC29" s="152"/>
      <c r="AD29" s="155"/>
      <c r="AE29" s="153"/>
      <c r="AF29" s="153"/>
      <c r="AG29" s="153"/>
      <c r="AH29" s="146"/>
      <c r="AI29" s="158"/>
      <c r="AJ29" s="158"/>
      <c r="AK29" s="158"/>
      <c r="AL29" s="146">
        <f>AE29+AF29+AG29+AH29+AI29+AK29+AJ29</f>
        <v>0</v>
      </c>
      <c r="AM29" s="155"/>
      <c r="AN29" s="155"/>
      <c r="AO29" s="133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</row>
    <row r="30" spans="1:52" s="1" customFormat="1" ht="20.25" customHeight="1">
      <c r="A30" s="20"/>
      <c r="B30" s="30" t="s">
        <v>97</v>
      </c>
      <c r="C30" s="47">
        <f>C29/C4</f>
        <v>0</v>
      </c>
      <c r="D30" s="55">
        <f>D29/D4</f>
        <v>0</v>
      </c>
      <c r="E30" s="41"/>
      <c r="F30" s="48">
        <f>F29/F4</f>
        <v>0</v>
      </c>
      <c r="G30" s="47">
        <f>G29/G4</f>
        <v>0</v>
      </c>
      <c r="H30" s="41"/>
      <c r="I30" s="48">
        <f>I29/I4</f>
        <v>0.14285714285714285</v>
      </c>
      <c r="J30" s="47">
        <f>J29/J4</f>
        <v>2.857142857142857</v>
      </c>
      <c r="K30" s="41"/>
      <c r="L30" s="48">
        <f>L29/L4</f>
        <v>0</v>
      </c>
      <c r="M30" s="47">
        <f>M29/M4</f>
        <v>0</v>
      </c>
      <c r="N30" s="41"/>
      <c r="O30" s="48">
        <f>O29/O4</f>
        <v>0</v>
      </c>
      <c r="P30" s="47">
        <f>P29/P4</f>
        <v>0</v>
      </c>
      <c r="Q30" s="41"/>
      <c r="R30" s="48"/>
      <c r="S30" s="47">
        <f>S29/S4</f>
        <v>0</v>
      </c>
      <c r="T30" s="41"/>
      <c r="U30" s="75"/>
      <c r="V30" s="76"/>
      <c r="W30" s="74"/>
      <c r="X30" s="49">
        <f>X29/X4</f>
        <v>0.0196078431372549</v>
      </c>
      <c r="Y30" s="47">
        <f>Y29/Y4</f>
        <v>0.3448275862068966</v>
      </c>
      <c r="Z30" s="130"/>
      <c r="AA30" s="155"/>
      <c r="AB30" s="156" t="s">
        <v>44</v>
      </c>
      <c r="AC30" s="152" t="s">
        <v>41</v>
      </c>
      <c r="AD30" s="155"/>
      <c r="AE30" s="153"/>
      <c r="AF30" s="153"/>
      <c r="AG30" s="153"/>
      <c r="AH30" s="153"/>
      <c r="AI30" s="158"/>
      <c r="AJ30" s="158"/>
      <c r="AK30" s="158"/>
      <c r="AL30" s="154">
        <f>AL29/AL4</f>
        <v>0</v>
      </c>
      <c r="AM30" s="155"/>
      <c r="AN30" s="155"/>
      <c r="AO30" s="133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</row>
    <row r="31" spans="1:38" ht="24" customHeight="1">
      <c r="A31" s="19" t="s">
        <v>19</v>
      </c>
      <c r="B31" s="31" t="s">
        <v>31</v>
      </c>
      <c r="C31" s="101">
        <v>21</v>
      </c>
      <c r="D31" s="101">
        <v>299</v>
      </c>
      <c r="E31" s="86">
        <f t="shared" si="14"/>
        <v>24.388254486133768</v>
      </c>
      <c r="F31" s="102">
        <v>17</v>
      </c>
      <c r="G31" s="101">
        <v>345</v>
      </c>
      <c r="H31" s="86">
        <f t="shared" si="19"/>
        <v>68.04733727810651</v>
      </c>
      <c r="I31" s="102">
        <v>16</v>
      </c>
      <c r="J31" s="101">
        <v>135</v>
      </c>
      <c r="K31" s="86">
        <f t="shared" si="22"/>
        <v>93.75</v>
      </c>
      <c r="L31" s="102">
        <v>2</v>
      </c>
      <c r="M31" s="101">
        <v>115</v>
      </c>
      <c r="N31" s="86">
        <f t="shared" si="15"/>
        <v>77.70270270270271</v>
      </c>
      <c r="O31" s="102">
        <v>10</v>
      </c>
      <c r="P31" s="101">
        <v>350</v>
      </c>
      <c r="Q31" s="86">
        <f t="shared" si="16"/>
        <v>61.082024432809774</v>
      </c>
      <c r="R31" s="102"/>
      <c r="S31" s="101">
        <v>58</v>
      </c>
      <c r="T31" s="87"/>
      <c r="U31" s="88"/>
      <c r="V31" s="89">
        <v>6</v>
      </c>
      <c r="W31" s="90"/>
      <c r="X31" s="91">
        <f>C31+F31+I31+L31+O31+R31+U31</f>
        <v>66</v>
      </c>
      <c r="Y31" s="92">
        <f>D31+G31+J31+M31+P31+S31+V31</f>
        <v>1308</v>
      </c>
      <c r="Z31" s="131">
        <f t="shared" si="5"/>
        <v>48.088235294117645</v>
      </c>
      <c r="AB31" s="156" t="s">
        <v>19</v>
      </c>
      <c r="AC31" s="157" t="s">
        <v>31</v>
      </c>
      <c r="AE31" s="144">
        <v>1226</v>
      </c>
      <c r="AF31" s="144">
        <v>507</v>
      </c>
      <c r="AG31" s="144">
        <v>144</v>
      </c>
      <c r="AH31" s="146">
        <v>148</v>
      </c>
      <c r="AI31" s="147">
        <v>573</v>
      </c>
      <c r="AJ31" s="147">
        <v>39</v>
      </c>
      <c r="AK31" s="147">
        <v>83</v>
      </c>
      <c r="AL31" s="146">
        <f>AE31+AF31+AG31+AH31+AI31+AK31+AJ31</f>
        <v>2720</v>
      </c>
    </row>
    <row r="32" spans="1:52" s="2" customFormat="1" ht="18" customHeight="1">
      <c r="A32" s="20"/>
      <c r="B32" s="30" t="s">
        <v>97</v>
      </c>
      <c r="C32" s="47">
        <f>C31/C4</f>
        <v>1.3125</v>
      </c>
      <c r="D32" s="47">
        <f>D31/D4</f>
        <v>13.590909090909092</v>
      </c>
      <c r="E32" s="41">
        <f t="shared" si="14"/>
        <v>25.496811508230763</v>
      </c>
      <c r="F32" s="48">
        <f>F31/F4</f>
        <v>1.3076923076923077</v>
      </c>
      <c r="G32" s="47">
        <f>G31/G4</f>
        <v>26.53846153846154</v>
      </c>
      <c r="H32" s="41">
        <f t="shared" si="19"/>
        <v>68.04733727810651</v>
      </c>
      <c r="I32" s="48">
        <f>I31/I4</f>
        <v>2.2857142857142856</v>
      </c>
      <c r="J32" s="47">
        <f>J31/J4</f>
        <v>19.285714285714285</v>
      </c>
      <c r="K32" s="41">
        <f t="shared" si="22"/>
        <v>66.96428571428571</v>
      </c>
      <c r="L32" s="48">
        <f>L31/L4</f>
        <v>0.5</v>
      </c>
      <c r="M32" s="47">
        <f>M31/M4</f>
        <v>23</v>
      </c>
      <c r="N32" s="41">
        <f t="shared" si="15"/>
        <v>77.7027027027027</v>
      </c>
      <c r="O32" s="48">
        <f>O31/O4</f>
        <v>2</v>
      </c>
      <c r="P32" s="47">
        <f>P31/P4</f>
        <v>70</v>
      </c>
      <c r="Q32" s="41">
        <f t="shared" si="16"/>
        <v>73.29842931937172</v>
      </c>
      <c r="R32" s="48"/>
      <c r="S32" s="47">
        <f>S31/S4</f>
        <v>9.666666666666666</v>
      </c>
      <c r="T32" s="47"/>
      <c r="U32" s="75"/>
      <c r="V32" s="76"/>
      <c r="W32" s="74"/>
      <c r="X32" s="49">
        <f>X31/X4</f>
        <v>1.2941176470588236</v>
      </c>
      <c r="Y32" s="47">
        <f>Y31/Y4</f>
        <v>22.551724137931036</v>
      </c>
      <c r="Z32" s="130">
        <f t="shared" si="5"/>
        <v>57.20841784989859</v>
      </c>
      <c r="AA32" s="135"/>
      <c r="AB32" s="156" t="s">
        <v>45</v>
      </c>
      <c r="AC32" s="152" t="s">
        <v>41</v>
      </c>
      <c r="AD32" s="135"/>
      <c r="AE32" s="153">
        <f aca="true" t="shared" si="23" ref="AE32:AK32">AE31/AE4</f>
        <v>53.30434782608695</v>
      </c>
      <c r="AF32" s="153">
        <f t="shared" si="23"/>
        <v>39</v>
      </c>
      <c r="AG32" s="153">
        <f t="shared" si="23"/>
        <v>28.8</v>
      </c>
      <c r="AH32" s="153">
        <f>AH31/AH4</f>
        <v>29.6</v>
      </c>
      <c r="AI32" s="153">
        <f t="shared" si="23"/>
        <v>95.5</v>
      </c>
      <c r="AJ32" s="153">
        <f>AJ31/AJ4</f>
        <v>7.8</v>
      </c>
      <c r="AK32" s="153">
        <f t="shared" si="23"/>
        <v>6.916666666666667</v>
      </c>
      <c r="AL32" s="154">
        <f>AL31/AL4</f>
        <v>39.42028985507246</v>
      </c>
      <c r="AM32" s="135"/>
      <c r="AN32" s="135"/>
      <c r="AO32" s="132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</row>
    <row r="33" spans="1:38" ht="24" customHeight="1">
      <c r="A33" s="19" t="s">
        <v>20</v>
      </c>
      <c r="B33" s="31" t="s">
        <v>32</v>
      </c>
      <c r="C33" s="101">
        <v>18</v>
      </c>
      <c r="D33" s="101">
        <v>329</v>
      </c>
      <c r="E33" s="86">
        <f t="shared" si="14"/>
        <v>30.92105263157895</v>
      </c>
      <c r="F33" s="102">
        <v>17</v>
      </c>
      <c r="G33" s="101">
        <v>345</v>
      </c>
      <c r="H33" s="86">
        <f t="shared" si="19"/>
        <v>68.04733727810651</v>
      </c>
      <c r="I33" s="102">
        <v>9</v>
      </c>
      <c r="J33" s="101">
        <v>95</v>
      </c>
      <c r="K33" s="86">
        <f t="shared" si="22"/>
        <v>197.91666666666666</v>
      </c>
      <c r="L33" s="102">
        <v>9</v>
      </c>
      <c r="M33" s="101">
        <v>117</v>
      </c>
      <c r="N33" s="86">
        <f t="shared" si="15"/>
        <v>82.3943661971831</v>
      </c>
      <c r="O33" s="102">
        <v>10</v>
      </c>
      <c r="P33" s="101">
        <v>350</v>
      </c>
      <c r="Q33" s="86">
        <f t="shared" si="16"/>
        <v>61.082024432809774</v>
      </c>
      <c r="R33" s="102"/>
      <c r="S33" s="101">
        <v>30</v>
      </c>
      <c r="T33" s="87"/>
      <c r="U33" s="88"/>
      <c r="V33" s="89">
        <v>7</v>
      </c>
      <c r="W33" s="90"/>
      <c r="X33" s="91">
        <f>C33+F33+I33+L33+O33+R33+U33</f>
        <v>63</v>
      </c>
      <c r="Y33" s="92">
        <f>D33+G33+J33+M33+P33+S33+V33</f>
        <v>1273</v>
      </c>
      <c r="Z33" s="131">
        <f t="shared" si="5"/>
        <v>52.25779967159278</v>
      </c>
      <c r="AB33" s="156" t="s">
        <v>20</v>
      </c>
      <c r="AC33" s="157" t="s">
        <v>32</v>
      </c>
      <c r="AE33" s="144">
        <v>1064</v>
      </c>
      <c r="AF33" s="144">
        <v>507</v>
      </c>
      <c r="AG33" s="144">
        <v>48</v>
      </c>
      <c r="AH33" s="146">
        <v>142</v>
      </c>
      <c r="AI33" s="147">
        <v>573</v>
      </c>
      <c r="AJ33" s="147">
        <v>25</v>
      </c>
      <c r="AK33" s="147">
        <v>77</v>
      </c>
      <c r="AL33" s="146">
        <f>AE33+AF33+AG33+AH33+AI33+AK33+AJ33</f>
        <v>2436</v>
      </c>
    </row>
    <row r="34" spans="1:52" s="2" customFormat="1" ht="20.25" customHeight="1">
      <c r="A34" s="20"/>
      <c r="B34" s="30" t="s">
        <v>97</v>
      </c>
      <c r="C34" s="47">
        <f>C33/C4</f>
        <v>1.125</v>
      </c>
      <c r="D34" s="47">
        <f>D33/D4</f>
        <v>14.954545454545455</v>
      </c>
      <c r="E34" s="41">
        <f t="shared" si="14"/>
        <v>32.32655502392345</v>
      </c>
      <c r="F34" s="48">
        <f>F33/F4</f>
        <v>1.3076923076923077</v>
      </c>
      <c r="G34" s="47">
        <f>G33/G4</f>
        <v>26.53846153846154</v>
      </c>
      <c r="H34" s="41">
        <f t="shared" si="19"/>
        <v>68.04733727810651</v>
      </c>
      <c r="I34" s="48">
        <f>I33/I4</f>
        <v>1.2857142857142858</v>
      </c>
      <c r="J34" s="47">
        <f>J33/J4</f>
        <v>13.571428571428571</v>
      </c>
      <c r="K34" s="41">
        <f t="shared" si="22"/>
        <v>141.36904761904762</v>
      </c>
      <c r="L34" s="48">
        <f>L33/L4</f>
        <v>2.25</v>
      </c>
      <c r="M34" s="47">
        <f>M33/M4</f>
        <v>23.4</v>
      </c>
      <c r="N34" s="41">
        <f t="shared" si="15"/>
        <v>82.3943661971831</v>
      </c>
      <c r="O34" s="48">
        <f>O33/O4</f>
        <v>2</v>
      </c>
      <c r="P34" s="47">
        <f>P33/P4</f>
        <v>70</v>
      </c>
      <c r="Q34" s="41">
        <f t="shared" si="16"/>
        <v>73.29842931937172</v>
      </c>
      <c r="R34" s="48"/>
      <c r="S34" s="47">
        <f>S33/S4</f>
        <v>5</v>
      </c>
      <c r="T34" s="41"/>
      <c r="U34" s="75"/>
      <c r="V34" s="76"/>
      <c r="W34" s="74"/>
      <c r="X34" s="49">
        <f>X33/X4</f>
        <v>1.2352941176470589</v>
      </c>
      <c r="Y34" s="47">
        <f>Y33/Y4</f>
        <v>21.948275862068964</v>
      </c>
      <c r="Z34" s="130">
        <f t="shared" si="5"/>
        <v>62.16876167827416</v>
      </c>
      <c r="AA34" s="135"/>
      <c r="AB34" s="156" t="s">
        <v>46</v>
      </c>
      <c r="AC34" s="152" t="s">
        <v>41</v>
      </c>
      <c r="AD34" s="135"/>
      <c r="AE34" s="153">
        <f aca="true" t="shared" si="24" ref="AE34:AK34">AE33/AE4</f>
        <v>46.26086956521739</v>
      </c>
      <c r="AF34" s="153">
        <f t="shared" si="24"/>
        <v>39</v>
      </c>
      <c r="AG34" s="153">
        <f>AG33/AG4</f>
        <v>9.6</v>
      </c>
      <c r="AH34" s="153">
        <f t="shared" si="24"/>
        <v>28.4</v>
      </c>
      <c r="AI34" s="153">
        <f t="shared" si="24"/>
        <v>95.5</v>
      </c>
      <c r="AJ34" s="153">
        <f>AJ33/AJ4</f>
        <v>5</v>
      </c>
      <c r="AK34" s="153">
        <f t="shared" si="24"/>
        <v>6.416666666666667</v>
      </c>
      <c r="AL34" s="154">
        <f>AL33/AL4</f>
        <v>35.30434782608695</v>
      </c>
      <c r="AM34" s="135"/>
      <c r="AN34" s="135"/>
      <c r="AO34" s="132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</row>
    <row r="35" spans="1:38" ht="21" customHeight="1">
      <c r="A35" s="19" t="s">
        <v>21</v>
      </c>
      <c r="B35" s="31" t="s">
        <v>0</v>
      </c>
      <c r="C35" s="101">
        <v>4</v>
      </c>
      <c r="D35" s="101">
        <v>37</v>
      </c>
      <c r="E35" s="86">
        <f t="shared" si="14"/>
        <v>18.137254901960784</v>
      </c>
      <c r="F35" s="102"/>
      <c r="G35" s="101">
        <v>1</v>
      </c>
      <c r="H35" s="86">
        <f t="shared" si="19"/>
        <v>11.11111111111111</v>
      </c>
      <c r="I35" s="102">
        <v>4</v>
      </c>
      <c r="J35" s="101">
        <v>64</v>
      </c>
      <c r="K35" s="86">
        <f t="shared" si="22"/>
        <v>81.0126582278481</v>
      </c>
      <c r="L35" s="102">
        <v>1</v>
      </c>
      <c r="M35" s="101">
        <v>16</v>
      </c>
      <c r="N35" s="86">
        <f t="shared" si="15"/>
        <v>35.55555555555556</v>
      </c>
      <c r="O35" s="102"/>
      <c r="P35" s="101">
        <v>5</v>
      </c>
      <c r="Q35" s="86">
        <f t="shared" si="16"/>
        <v>35.714285714285715</v>
      </c>
      <c r="R35" s="102"/>
      <c r="S35" s="101">
        <v>1</v>
      </c>
      <c r="T35" s="87"/>
      <c r="U35" s="88"/>
      <c r="V35" s="89">
        <v>3</v>
      </c>
      <c r="W35" s="90"/>
      <c r="X35" s="91">
        <f>C35+F35+I35+L35+O35+R35+U35</f>
        <v>9</v>
      </c>
      <c r="Y35" s="92">
        <f>D35+G35+J35+M35+P35+S35+V35</f>
        <v>127</v>
      </c>
      <c r="Z35" s="131">
        <f t="shared" si="5"/>
        <v>33.776595744680854</v>
      </c>
      <c r="AB35" s="156" t="s">
        <v>21</v>
      </c>
      <c r="AC35" s="157" t="s">
        <v>0</v>
      </c>
      <c r="AE35" s="144">
        <v>204</v>
      </c>
      <c r="AF35" s="144">
        <v>9</v>
      </c>
      <c r="AG35" s="144">
        <v>79</v>
      </c>
      <c r="AH35" s="146">
        <v>45</v>
      </c>
      <c r="AI35" s="147">
        <v>14</v>
      </c>
      <c r="AJ35" s="147">
        <v>22</v>
      </c>
      <c r="AK35" s="147">
        <v>3</v>
      </c>
      <c r="AL35" s="146">
        <f>AE35+AF35+AG35+AH35+AI35+AK35+AJ35</f>
        <v>376</v>
      </c>
    </row>
    <row r="36" spans="1:52" s="2" customFormat="1" ht="20.25" customHeight="1">
      <c r="A36" s="20"/>
      <c r="B36" s="30" t="s">
        <v>97</v>
      </c>
      <c r="C36" s="47">
        <f>C35/C4</f>
        <v>0.25</v>
      </c>
      <c r="D36" s="47">
        <f>D35/D4</f>
        <v>1.6818181818181819</v>
      </c>
      <c r="E36" s="41">
        <f t="shared" si="14"/>
        <v>18.961675579322637</v>
      </c>
      <c r="F36" s="48">
        <f>F35/F4</f>
        <v>0</v>
      </c>
      <c r="G36" s="47">
        <f>G35/G4</f>
        <v>0.07692307692307693</v>
      </c>
      <c r="H36" s="41">
        <f t="shared" si="19"/>
        <v>11.111111111111112</v>
      </c>
      <c r="I36" s="48">
        <f>I35/I4</f>
        <v>0.5714285714285714</v>
      </c>
      <c r="J36" s="47">
        <f>J35/J4</f>
        <v>9.142857142857142</v>
      </c>
      <c r="K36" s="41">
        <f t="shared" si="22"/>
        <v>57.866184448462924</v>
      </c>
      <c r="L36" s="48">
        <f>L35/L4</f>
        <v>0.25</v>
      </c>
      <c r="M36" s="47">
        <f>M35/M4</f>
        <v>3.2</v>
      </c>
      <c r="N36" s="41">
        <f t="shared" si="15"/>
        <v>35.55555555555556</v>
      </c>
      <c r="O36" s="48">
        <f>O35/O4</f>
        <v>0</v>
      </c>
      <c r="P36" s="47">
        <f>P35/P4</f>
        <v>1</v>
      </c>
      <c r="Q36" s="41">
        <f t="shared" si="16"/>
        <v>42.857142857142854</v>
      </c>
      <c r="R36" s="48"/>
      <c r="S36" s="47">
        <f>S35/S4</f>
        <v>0.16666666666666666</v>
      </c>
      <c r="T36" s="41"/>
      <c r="U36" s="75"/>
      <c r="V36" s="76"/>
      <c r="W36" s="74"/>
      <c r="X36" s="49">
        <f>X35/X4</f>
        <v>0.17647058823529413</v>
      </c>
      <c r="Y36" s="47">
        <f>Y35/Y4</f>
        <v>2.189655172413793</v>
      </c>
      <c r="Z36" s="130">
        <f t="shared" si="5"/>
        <v>40.18250183418929</v>
      </c>
      <c r="AA36" s="135"/>
      <c r="AB36" s="156" t="s">
        <v>50</v>
      </c>
      <c r="AC36" s="152" t="s">
        <v>41</v>
      </c>
      <c r="AD36" s="135"/>
      <c r="AE36" s="153">
        <f aca="true" t="shared" si="25" ref="AE36:AK36">AE35/AE4</f>
        <v>8.869565217391305</v>
      </c>
      <c r="AF36" s="153">
        <f t="shared" si="25"/>
        <v>0.6923076923076923</v>
      </c>
      <c r="AG36" s="153">
        <f t="shared" si="25"/>
        <v>15.8</v>
      </c>
      <c r="AH36" s="153">
        <f t="shared" si="25"/>
        <v>9</v>
      </c>
      <c r="AI36" s="153">
        <f t="shared" si="25"/>
        <v>2.3333333333333335</v>
      </c>
      <c r="AJ36" s="153">
        <f>AJ35/AJ4</f>
        <v>4.4</v>
      </c>
      <c r="AK36" s="153">
        <f t="shared" si="25"/>
        <v>0.25</v>
      </c>
      <c r="AL36" s="154">
        <f>AL35/AL4</f>
        <v>5.449275362318841</v>
      </c>
      <c r="AM36" s="135"/>
      <c r="AN36" s="135"/>
      <c r="AO36" s="132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</row>
    <row r="37" spans="1:38" ht="21" customHeight="1">
      <c r="A37" s="19" t="s">
        <v>22</v>
      </c>
      <c r="B37" s="31" t="s">
        <v>1</v>
      </c>
      <c r="C37" s="101">
        <v>7</v>
      </c>
      <c r="D37" s="101">
        <v>65</v>
      </c>
      <c r="E37" s="86">
        <f t="shared" si="14"/>
        <v>43.04635761589404</v>
      </c>
      <c r="F37" s="102"/>
      <c r="G37" s="101">
        <v>1</v>
      </c>
      <c r="H37" s="86">
        <f t="shared" si="19"/>
        <v>11.11111111111111</v>
      </c>
      <c r="I37" s="102">
        <v>5</v>
      </c>
      <c r="J37" s="101">
        <v>76</v>
      </c>
      <c r="K37" s="86">
        <f>J37*100/AG37</f>
        <v>158.33333333333334</v>
      </c>
      <c r="L37" s="102">
        <v>1</v>
      </c>
      <c r="M37" s="101">
        <v>18</v>
      </c>
      <c r="N37" s="86">
        <f t="shared" si="15"/>
        <v>42.857142857142854</v>
      </c>
      <c r="O37" s="97"/>
      <c r="P37" s="101">
        <v>5</v>
      </c>
      <c r="Q37" s="86">
        <f t="shared" si="16"/>
        <v>35.714285714285715</v>
      </c>
      <c r="R37" s="102"/>
      <c r="S37" s="101"/>
      <c r="T37" s="87"/>
      <c r="U37" s="88"/>
      <c r="V37" s="89">
        <v>2</v>
      </c>
      <c r="W37" s="90"/>
      <c r="X37" s="91">
        <f>C37+F37+I37+L37+O37+R37+U37</f>
        <v>13</v>
      </c>
      <c r="Y37" s="92">
        <f>D37+G37+J37+M37+P37+S37+V37</f>
        <v>167</v>
      </c>
      <c r="Z37" s="131">
        <f t="shared" si="5"/>
        <v>60.288808664259925</v>
      </c>
      <c r="AB37" s="156" t="s">
        <v>22</v>
      </c>
      <c r="AC37" s="157" t="s">
        <v>1</v>
      </c>
      <c r="AE37" s="144">
        <v>151</v>
      </c>
      <c r="AF37" s="144">
        <v>9</v>
      </c>
      <c r="AG37" s="144">
        <v>48</v>
      </c>
      <c r="AH37" s="146">
        <v>42</v>
      </c>
      <c r="AI37" s="147">
        <v>14</v>
      </c>
      <c r="AJ37" s="147">
        <v>10</v>
      </c>
      <c r="AK37" s="147">
        <v>3</v>
      </c>
      <c r="AL37" s="146">
        <f>AE37+AF37+AG37+AH37+AI37+AK37+AJ37</f>
        <v>277</v>
      </c>
    </row>
    <row r="38" spans="1:52" s="2" customFormat="1" ht="20.25" customHeight="1">
      <c r="A38" s="20"/>
      <c r="B38" s="30" t="s">
        <v>97</v>
      </c>
      <c r="C38" s="47">
        <f>C37/C4</f>
        <v>0.4375</v>
      </c>
      <c r="D38" s="47">
        <f>D37/D4</f>
        <v>2.9545454545454546</v>
      </c>
      <c r="E38" s="41">
        <f t="shared" si="14"/>
        <v>45.00301023479831</v>
      </c>
      <c r="F38" s="48">
        <f>F37/F4</f>
        <v>0</v>
      </c>
      <c r="G38" s="47">
        <f>G37/G4</f>
        <v>0.07692307692307693</v>
      </c>
      <c r="H38" s="41">
        <f t="shared" si="19"/>
        <v>11.111111111111112</v>
      </c>
      <c r="I38" s="48">
        <f>I37/I4</f>
        <v>0.7142857142857143</v>
      </c>
      <c r="J38" s="47">
        <f>J37/J4</f>
        <v>10.857142857142858</v>
      </c>
      <c r="K38" s="41">
        <f t="shared" si="22"/>
        <v>113.0952380952381</v>
      </c>
      <c r="L38" s="48">
        <f>L37/L4</f>
        <v>0.25</v>
      </c>
      <c r="M38" s="47">
        <f>M37/M4</f>
        <v>3.6</v>
      </c>
      <c r="N38" s="41">
        <f t="shared" si="15"/>
        <v>42.857142857142854</v>
      </c>
      <c r="O38" s="48">
        <f>O37/O4</f>
        <v>0</v>
      </c>
      <c r="P38" s="47">
        <f>P37/P4</f>
        <v>1</v>
      </c>
      <c r="Q38" s="41">
        <f t="shared" si="16"/>
        <v>42.857142857142854</v>
      </c>
      <c r="R38" s="48"/>
      <c r="S38" s="47">
        <f>S37/S4</f>
        <v>0</v>
      </c>
      <c r="T38" s="41"/>
      <c r="U38" s="75"/>
      <c r="V38" s="76"/>
      <c r="W38" s="74"/>
      <c r="X38" s="49">
        <f>X37/X4</f>
        <v>0.2549019607843137</v>
      </c>
      <c r="Y38" s="47">
        <f>Y37/Y4</f>
        <v>2.8793103448275863</v>
      </c>
      <c r="Z38" s="130">
        <f t="shared" si="5"/>
        <v>71.72289306610233</v>
      </c>
      <c r="AA38" s="135"/>
      <c r="AB38" s="156" t="s">
        <v>51</v>
      </c>
      <c r="AC38" s="152" t="s">
        <v>41</v>
      </c>
      <c r="AD38" s="135"/>
      <c r="AE38" s="153">
        <f aca="true" t="shared" si="26" ref="AE38:AK38">AE37/AE4</f>
        <v>6.565217391304348</v>
      </c>
      <c r="AF38" s="153">
        <f t="shared" si="26"/>
        <v>0.6923076923076923</v>
      </c>
      <c r="AG38" s="153">
        <f t="shared" si="26"/>
        <v>9.6</v>
      </c>
      <c r="AH38" s="153">
        <f t="shared" si="26"/>
        <v>8.4</v>
      </c>
      <c r="AI38" s="153">
        <f t="shared" si="26"/>
        <v>2.3333333333333335</v>
      </c>
      <c r="AJ38" s="153">
        <f>AJ37/AJ4</f>
        <v>2</v>
      </c>
      <c r="AK38" s="153">
        <f t="shared" si="26"/>
        <v>0.25</v>
      </c>
      <c r="AL38" s="154">
        <f>AL37/AL4</f>
        <v>4.0144927536231885</v>
      </c>
      <c r="AM38" s="135"/>
      <c r="AN38" s="135"/>
      <c r="AO38" s="132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</row>
    <row r="39" spans="1:38" ht="19.5" customHeight="1">
      <c r="A39" s="19" t="s">
        <v>23</v>
      </c>
      <c r="B39" s="31" t="s">
        <v>2</v>
      </c>
      <c r="C39" s="101">
        <v>20</v>
      </c>
      <c r="D39" s="101">
        <v>285</v>
      </c>
      <c r="E39" s="86">
        <f t="shared" si="14"/>
        <v>57.57575757575758</v>
      </c>
      <c r="F39" s="102">
        <v>17</v>
      </c>
      <c r="G39" s="101">
        <v>345</v>
      </c>
      <c r="H39" s="86">
        <f t="shared" si="19"/>
        <v>68.04733727810651</v>
      </c>
      <c r="I39" s="102">
        <v>20</v>
      </c>
      <c r="J39" s="101">
        <v>119</v>
      </c>
      <c r="K39" s="86">
        <f t="shared" si="22"/>
        <v>91.53846153846153</v>
      </c>
      <c r="L39" s="102">
        <v>6</v>
      </c>
      <c r="M39" s="101">
        <v>75</v>
      </c>
      <c r="N39" s="86">
        <f t="shared" si="15"/>
        <v>84.26966292134831</v>
      </c>
      <c r="O39" s="102"/>
      <c r="P39" s="101">
        <v>105</v>
      </c>
      <c r="Q39" s="86">
        <f t="shared" si="16"/>
        <v>80.1526717557252</v>
      </c>
      <c r="R39" s="102"/>
      <c r="S39" s="101"/>
      <c r="T39" s="87"/>
      <c r="U39" s="88"/>
      <c r="V39" s="89">
        <v>6</v>
      </c>
      <c r="W39" s="90"/>
      <c r="X39" s="91">
        <f>C39+F39+I39+L39+O39+R39+U39</f>
        <v>63</v>
      </c>
      <c r="Y39" s="92">
        <f>D39+G39+J39+M39+P39+S39+V39</f>
        <v>935</v>
      </c>
      <c r="Z39" s="131">
        <f t="shared" si="5"/>
        <v>63.77899045020464</v>
      </c>
      <c r="AB39" s="156" t="s">
        <v>23</v>
      </c>
      <c r="AC39" s="157" t="s">
        <v>2</v>
      </c>
      <c r="AE39" s="144">
        <v>495</v>
      </c>
      <c r="AF39" s="144">
        <v>507</v>
      </c>
      <c r="AG39" s="144">
        <v>130</v>
      </c>
      <c r="AH39" s="146">
        <v>89</v>
      </c>
      <c r="AI39" s="147">
        <v>131</v>
      </c>
      <c r="AJ39" s="147">
        <v>36</v>
      </c>
      <c r="AK39" s="147">
        <v>78</v>
      </c>
      <c r="AL39" s="146">
        <f>AE39+AF39+AG39+AH39+AI39+AK39+AJ39</f>
        <v>1466</v>
      </c>
    </row>
    <row r="40" spans="1:52" s="2" customFormat="1" ht="20.25" customHeight="1">
      <c r="A40" s="20"/>
      <c r="B40" s="30" t="s">
        <v>97</v>
      </c>
      <c r="C40" s="47">
        <f>C39/C4</f>
        <v>1.25</v>
      </c>
      <c r="D40" s="47">
        <f>D39/D4</f>
        <v>12.954545454545455</v>
      </c>
      <c r="E40" s="41">
        <f t="shared" si="14"/>
        <v>60.19283746556474</v>
      </c>
      <c r="F40" s="48">
        <f>F39/F4</f>
        <v>1.3076923076923077</v>
      </c>
      <c r="G40" s="47">
        <f>G39/G4</f>
        <v>26.53846153846154</v>
      </c>
      <c r="H40" s="41">
        <f t="shared" si="19"/>
        <v>68.04733727810651</v>
      </c>
      <c r="I40" s="48">
        <f>I39/I4</f>
        <v>2.857142857142857</v>
      </c>
      <c r="J40" s="47">
        <f>J39/J4</f>
        <v>17</v>
      </c>
      <c r="K40" s="41">
        <f t="shared" si="22"/>
        <v>65.38461538461539</v>
      </c>
      <c r="L40" s="48">
        <f>L39/L4</f>
        <v>1.5</v>
      </c>
      <c r="M40" s="47">
        <f>M39/M4</f>
        <v>15</v>
      </c>
      <c r="N40" s="41">
        <f t="shared" si="15"/>
        <v>84.26966292134831</v>
      </c>
      <c r="O40" s="48">
        <f>O39/O4</f>
        <v>0</v>
      </c>
      <c r="P40" s="47">
        <f>P39/P4</f>
        <v>21</v>
      </c>
      <c r="Q40" s="41">
        <f t="shared" si="16"/>
        <v>96.18320610687023</v>
      </c>
      <c r="R40" s="48"/>
      <c r="S40" s="47">
        <f>S39/S4</f>
        <v>0</v>
      </c>
      <c r="T40" s="41"/>
      <c r="U40" s="75"/>
      <c r="V40" s="76"/>
      <c r="W40" s="74"/>
      <c r="X40" s="49">
        <f>X39/X4</f>
        <v>1.2352941176470589</v>
      </c>
      <c r="Y40" s="47">
        <f>Y39/Y4</f>
        <v>16.120689655172413</v>
      </c>
      <c r="Z40" s="130">
        <f t="shared" si="5"/>
        <v>75.87500588041587</v>
      </c>
      <c r="AA40" s="135"/>
      <c r="AB40" s="156" t="s">
        <v>52</v>
      </c>
      <c r="AC40" s="152" t="s">
        <v>41</v>
      </c>
      <c r="AD40" s="135"/>
      <c r="AE40" s="153">
        <f aca="true" t="shared" si="27" ref="AE40:AK40">AE39/AE4</f>
        <v>21.52173913043478</v>
      </c>
      <c r="AF40" s="153">
        <f t="shared" si="27"/>
        <v>39</v>
      </c>
      <c r="AG40" s="153">
        <f t="shared" si="27"/>
        <v>26</v>
      </c>
      <c r="AH40" s="153">
        <f t="shared" si="27"/>
        <v>17.8</v>
      </c>
      <c r="AI40" s="153">
        <f t="shared" si="27"/>
        <v>21.833333333333332</v>
      </c>
      <c r="AJ40" s="153">
        <f>AJ39/AJ4</f>
        <v>7.2</v>
      </c>
      <c r="AK40" s="153">
        <f t="shared" si="27"/>
        <v>6.5</v>
      </c>
      <c r="AL40" s="154">
        <f>AL39/AL4</f>
        <v>21.246376811594203</v>
      </c>
      <c r="AM40" s="135"/>
      <c r="AN40" s="135"/>
      <c r="AO40" s="132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</row>
    <row r="41" spans="1:38" ht="20.25" customHeight="1">
      <c r="A41" s="19" t="s">
        <v>24</v>
      </c>
      <c r="B41" s="31" t="s">
        <v>3</v>
      </c>
      <c r="C41" s="101">
        <v>8</v>
      </c>
      <c r="D41" s="101">
        <v>269</v>
      </c>
      <c r="E41" s="86">
        <f t="shared" si="14"/>
        <v>53.37301587301587</v>
      </c>
      <c r="F41" s="102">
        <v>34</v>
      </c>
      <c r="G41" s="101">
        <v>451</v>
      </c>
      <c r="H41" s="86">
        <f t="shared" si="19"/>
        <v>86.73076923076923</v>
      </c>
      <c r="I41" s="102">
        <v>11</v>
      </c>
      <c r="J41" s="101">
        <v>102</v>
      </c>
      <c r="K41" s="86">
        <f t="shared" si="22"/>
        <v>81.6</v>
      </c>
      <c r="L41" s="102">
        <v>4</v>
      </c>
      <c r="M41" s="101">
        <v>73</v>
      </c>
      <c r="N41" s="86">
        <f t="shared" si="15"/>
        <v>80.21978021978022</v>
      </c>
      <c r="O41" s="102">
        <v>1</v>
      </c>
      <c r="P41" s="101">
        <v>105</v>
      </c>
      <c r="Q41" s="86">
        <f t="shared" si="16"/>
        <v>82.03125</v>
      </c>
      <c r="R41" s="102"/>
      <c r="S41" s="101"/>
      <c r="T41" s="87"/>
      <c r="U41" s="88"/>
      <c r="V41" s="89">
        <v>9</v>
      </c>
      <c r="W41" s="90"/>
      <c r="X41" s="91">
        <f>C41+F41+I41+L41+O41+R41+U41</f>
        <v>58</v>
      </c>
      <c r="Y41" s="92">
        <f>D41+G41+J41+M41+P41+S41+V41</f>
        <v>1009</v>
      </c>
      <c r="Z41" s="131">
        <f t="shared" si="5"/>
        <v>70.0208188757807</v>
      </c>
      <c r="AB41" s="156" t="s">
        <v>24</v>
      </c>
      <c r="AC41" s="157" t="s">
        <v>3</v>
      </c>
      <c r="AE41" s="144">
        <v>504</v>
      </c>
      <c r="AF41" s="144">
        <v>520</v>
      </c>
      <c r="AG41" s="144">
        <v>125</v>
      </c>
      <c r="AH41" s="146">
        <v>91</v>
      </c>
      <c r="AI41" s="147">
        <v>128</v>
      </c>
      <c r="AJ41" s="147">
        <v>38</v>
      </c>
      <c r="AK41" s="147">
        <v>35</v>
      </c>
      <c r="AL41" s="146">
        <f>AE41+AF41+AG41+AH41+AI41+AK41+AJ41</f>
        <v>1441</v>
      </c>
    </row>
    <row r="42" spans="1:52" s="2" customFormat="1" ht="20.25" customHeight="1">
      <c r="A42" s="20"/>
      <c r="B42" s="30" t="s">
        <v>97</v>
      </c>
      <c r="C42" s="47">
        <f>C41/C4</f>
        <v>0.5</v>
      </c>
      <c r="D42" s="47">
        <f>D41/D4</f>
        <v>12.227272727272727</v>
      </c>
      <c r="E42" s="41">
        <f t="shared" si="14"/>
        <v>55.799062049062044</v>
      </c>
      <c r="F42" s="48">
        <f>F41/F4</f>
        <v>2.6153846153846154</v>
      </c>
      <c r="G42" s="47">
        <f>G41/G4</f>
        <v>34.69230769230769</v>
      </c>
      <c r="H42" s="41">
        <f t="shared" si="19"/>
        <v>86.73076923076924</v>
      </c>
      <c r="I42" s="48">
        <f>I41/I4</f>
        <v>1.5714285714285714</v>
      </c>
      <c r="J42" s="47">
        <f>J41/J4</f>
        <v>14.571428571428571</v>
      </c>
      <c r="K42" s="41">
        <f t="shared" si="22"/>
        <v>58.285714285714285</v>
      </c>
      <c r="L42" s="48">
        <f>L41/L4</f>
        <v>1</v>
      </c>
      <c r="M42" s="47">
        <f>M41/M4</f>
        <v>14.6</v>
      </c>
      <c r="N42" s="41">
        <f t="shared" si="15"/>
        <v>80.21978021978022</v>
      </c>
      <c r="O42" s="48">
        <f>O41/O4</f>
        <v>0.2</v>
      </c>
      <c r="P42" s="47">
        <f>P41/P4</f>
        <v>21</v>
      </c>
      <c r="Q42" s="41">
        <f t="shared" si="16"/>
        <v>98.4375</v>
      </c>
      <c r="R42" s="48"/>
      <c r="S42" s="47">
        <f>S41/S4</f>
        <v>0</v>
      </c>
      <c r="T42" s="47"/>
      <c r="U42" s="75"/>
      <c r="V42" s="76"/>
      <c r="W42" s="74"/>
      <c r="X42" s="49">
        <f>X41/X4</f>
        <v>1.1372549019607843</v>
      </c>
      <c r="Y42" s="47">
        <f>Y41/Y4</f>
        <v>17.396551724137932</v>
      </c>
      <c r="Z42" s="130">
        <f t="shared" si="5"/>
        <v>83.30062935222189</v>
      </c>
      <c r="AA42" s="135"/>
      <c r="AB42" s="156" t="s">
        <v>53</v>
      </c>
      <c r="AC42" s="152" t="s">
        <v>41</v>
      </c>
      <c r="AD42" s="135"/>
      <c r="AE42" s="153">
        <f aca="true" t="shared" si="28" ref="AE42:AK42">AE41/AE4</f>
        <v>21.91304347826087</v>
      </c>
      <c r="AF42" s="153">
        <f t="shared" si="28"/>
        <v>40</v>
      </c>
      <c r="AG42" s="153">
        <f t="shared" si="28"/>
        <v>25</v>
      </c>
      <c r="AH42" s="153">
        <f t="shared" si="28"/>
        <v>18.2</v>
      </c>
      <c r="AI42" s="153">
        <f t="shared" si="28"/>
        <v>21.333333333333332</v>
      </c>
      <c r="AJ42" s="153">
        <f>AJ41/AJ4</f>
        <v>7.6</v>
      </c>
      <c r="AK42" s="153">
        <f t="shared" si="28"/>
        <v>2.9166666666666665</v>
      </c>
      <c r="AL42" s="154">
        <f>AL41/AL4</f>
        <v>20.884057971014492</v>
      </c>
      <c r="AM42" s="135"/>
      <c r="AN42" s="135"/>
      <c r="AO42" s="132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</row>
    <row r="43" spans="1:38" ht="42.75" customHeight="1">
      <c r="A43" s="24" t="s">
        <v>25</v>
      </c>
      <c r="B43" s="29" t="s">
        <v>114</v>
      </c>
      <c r="C43" s="84">
        <f>C45+C46+C47</f>
        <v>8</v>
      </c>
      <c r="D43" s="85">
        <f>D45+D46+D47</f>
        <v>255</v>
      </c>
      <c r="E43" s="86">
        <f t="shared" si="14"/>
        <v>54.140127388535035</v>
      </c>
      <c r="F43" s="84">
        <f aca="true" t="shared" si="29" ref="F43:Y43">F45+F46+F47</f>
        <v>34</v>
      </c>
      <c r="G43" s="85">
        <f t="shared" si="29"/>
        <v>451</v>
      </c>
      <c r="H43" s="86">
        <f t="shared" si="19"/>
        <v>86.73076923076923</v>
      </c>
      <c r="I43" s="84">
        <f t="shared" si="29"/>
        <v>10</v>
      </c>
      <c r="J43" s="85">
        <f t="shared" si="29"/>
        <v>95</v>
      </c>
      <c r="K43" s="86">
        <f t="shared" si="22"/>
        <v>95</v>
      </c>
      <c r="L43" s="84">
        <f t="shared" si="29"/>
        <v>4</v>
      </c>
      <c r="M43" s="85">
        <f t="shared" si="29"/>
        <v>73</v>
      </c>
      <c r="N43" s="86">
        <f t="shared" si="15"/>
        <v>81.11111111111111</v>
      </c>
      <c r="O43" s="84">
        <f t="shared" si="29"/>
        <v>0</v>
      </c>
      <c r="P43" s="85">
        <f t="shared" si="29"/>
        <v>104</v>
      </c>
      <c r="Q43" s="86">
        <f t="shared" si="16"/>
        <v>81.25</v>
      </c>
      <c r="R43" s="84"/>
      <c r="S43" s="85">
        <f t="shared" si="29"/>
        <v>0</v>
      </c>
      <c r="T43" s="87"/>
      <c r="U43" s="88"/>
      <c r="V43" s="89">
        <f t="shared" si="29"/>
        <v>4</v>
      </c>
      <c r="W43" s="90"/>
      <c r="X43" s="103">
        <f t="shared" si="29"/>
        <v>56</v>
      </c>
      <c r="Y43" s="85">
        <f t="shared" si="29"/>
        <v>982</v>
      </c>
      <c r="Z43" s="131">
        <f t="shared" si="5"/>
        <v>69.00913562895292</v>
      </c>
      <c r="AB43" s="156" t="s">
        <v>25</v>
      </c>
      <c r="AC43" s="157" t="s">
        <v>54</v>
      </c>
      <c r="AE43" s="144">
        <f>AE45+AE46+AE47</f>
        <v>471</v>
      </c>
      <c r="AF43" s="144">
        <f aca="true" t="shared" si="30" ref="AF43:AL43">AF45+AF46+AF47</f>
        <v>520</v>
      </c>
      <c r="AG43" s="144">
        <f t="shared" si="30"/>
        <v>100</v>
      </c>
      <c r="AH43" s="144">
        <f t="shared" si="30"/>
        <v>90</v>
      </c>
      <c r="AI43" s="144">
        <f t="shared" si="30"/>
        <v>128</v>
      </c>
      <c r="AJ43" s="144">
        <f t="shared" si="30"/>
        <v>37</v>
      </c>
      <c r="AK43" s="144">
        <f t="shared" si="30"/>
        <v>77</v>
      </c>
      <c r="AL43" s="144">
        <f t="shared" si="30"/>
        <v>1423</v>
      </c>
    </row>
    <row r="44" spans="1:52" s="2" customFormat="1" ht="20.25" customHeight="1">
      <c r="A44" s="20"/>
      <c r="B44" s="30" t="s">
        <v>97</v>
      </c>
      <c r="C44" s="47">
        <f>C43/C4</f>
        <v>0.5</v>
      </c>
      <c r="D44" s="47">
        <f>D43/D4</f>
        <v>11.590909090909092</v>
      </c>
      <c r="E44" s="41">
        <f t="shared" si="14"/>
        <v>56.601042269832085</v>
      </c>
      <c r="F44" s="48">
        <f>F43/F4</f>
        <v>2.6153846153846154</v>
      </c>
      <c r="G44" s="47">
        <f>G43/G4</f>
        <v>34.69230769230769</v>
      </c>
      <c r="H44" s="41">
        <f t="shared" si="19"/>
        <v>86.73076923076924</v>
      </c>
      <c r="I44" s="48">
        <f>I43/I4</f>
        <v>1.4285714285714286</v>
      </c>
      <c r="J44" s="47">
        <f>J43/J4</f>
        <v>13.571428571428571</v>
      </c>
      <c r="K44" s="41">
        <f t="shared" si="22"/>
        <v>67.85714285714286</v>
      </c>
      <c r="L44" s="48">
        <f>L43/L4</f>
        <v>1</v>
      </c>
      <c r="M44" s="47">
        <f>M43/M4</f>
        <v>14.6</v>
      </c>
      <c r="N44" s="41">
        <f t="shared" si="15"/>
        <v>81.11111111111111</v>
      </c>
      <c r="O44" s="48">
        <f>O43/O4</f>
        <v>0</v>
      </c>
      <c r="P44" s="47">
        <f>P43/P4</f>
        <v>20.8</v>
      </c>
      <c r="Q44" s="41">
        <f t="shared" si="16"/>
        <v>97.5</v>
      </c>
      <c r="R44" s="48"/>
      <c r="S44" s="47">
        <f>S43/S4</f>
        <v>0</v>
      </c>
      <c r="T44" s="47"/>
      <c r="U44" s="75"/>
      <c r="V44" s="76"/>
      <c r="W44" s="74"/>
      <c r="X44" s="49">
        <f>X43/X4</f>
        <v>1.0980392156862746</v>
      </c>
      <c r="Y44" s="47">
        <f>Y43/Y4</f>
        <v>16.93103448275862</v>
      </c>
      <c r="Z44" s="130">
        <f t="shared" si="5"/>
        <v>82.0970751447888</v>
      </c>
      <c r="AA44" s="135"/>
      <c r="AB44" s="156" t="s">
        <v>55</v>
      </c>
      <c r="AC44" s="152" t="s">
        <v>41</v>
      </c>
      <c r="AD44" s="135"/>
      <c r="AE44" s="153">
        <f aca="true" t="shared" si="31" ref="AE44:AK44">AE43/AE4</f>
        <v>20.47826086956522</v>
      </c>
      <c r="AF44" s="153">
        <f t="shared" si="31"/>
        <v>40</v>
      </c>
      <c r="AG44" s="153">
        <f t="shared" si="31"/>
        <v>20</v>
      </c>
      <c r="AH44" s="153">
        <f t="shared" si="31"/>
        <v>18</v>
      </c>
      <c r="AI44" s="153">
        <f t="shared" si="31"/>
        <v>21.333333333333332</v>
      </c>
      <c r="AJ44" s="153">
        <f>AJ43/AJ4</f>
        <v>7.4</v>
      </c>
      <c r="AK44" s="153">
        <f t="shared" si="31"/>
        <v>6.416666666666667</v>
      </c>
      <c r="AL44" s="154">
        <f>AL43/AL4</f>
        <v>20.6231884057971</v>
      </c>
      <c r="AM44" s="135"/>
      <c r="AN44" s="135"/>
      <c r="AO44" s="132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</row>
    <row r="45" spans="1:38" ht="19.5" customHeight="1">
      <c r="A45" s="19" t="s">
        <v>84</v>
      </c>
      <c r="B45" s="83" t="s">
        <v>127</v>
      </c>
      <c r="C45" s="27"/>
      <c r="D45" s="27">
        <v>24</v>
      </c>
      <c r="E45" s="41">
        <f t="shared" si="14"/>
        <v>66.66666666666667</v>
      </c>
      <c r="F45" s="50"/>
      <c r="G45" s="27"/>
      <c r="H45" s="41">
        <f t="shared" si="19"/>
        <v>0</v>
      </c>
      <c r="I45" s="50">
        <v>1</v>
      </c>
      <c r="J45" s="27">
        <v>8</v>
      </c>
      <c r="K45" s="41">
        <f t="shared" si="22"/>
        <v>200</v>
      </c>
      <c r="L45" s="50"/>
      <c r="M45" s="27"/>
      <c r="N45" s="41">
        <f t="shared" si="15"/>
        <v>0</v>
      </c>
      <c r="O45" s="50"/>
      <c r="P45" s="27">
        <v>1</v>
      </c>
      <c r="Q45" s="41"/>
      <c r="R45" s="50"/>
      <c r="S45" s="27"/>
      <c r="T45" s="22"/>
      <c r="U45" s="77"/>
      <c r="V45" s="71"/>
      <c r="W45" s="74"/>
      <c r="X45" s="43">
        <f aca="true" t="shared" si="32" ref="X45:Y48">C45+F45+I45+L45+O45+R45+U45</f>
        <v>1</v>
      </c>
      <c r="Y45" s="44">
        <f t="shared" si="32"/>
        <v>33</v>
      </c>
      <c r="Z45" s="130">
        <f t="shared" si="5"/>
        <v>70.2127659574468</v>
      </c>
      <c r="AB45" s="156"/>
      <c r="AC45" s="162" t="s">
        <v>5</v>
      </c>
      <c r="AE45" s="144">
        <v>36</v>
      </c>
      <c r="AF45" s="144">
        <v>2</v>
      </c>
      <c r="AG45" s="144">
        <v>4</v>
      </c>
      <c r="AH45" s="146">
        <v>3</v>
      </c>
      <c r="AI45" s="147"/>
      <c r="AJ45" s="147">
        <v>1</v>
      </c>
      <c r="AK45" s="147">
        <v>1</v>
      </c>
      <c r="AL45" s="146">
        <f>AE45+AF45+AG45+AH45+AI45+AK45+AJ45</f>
        <v>47</v>
      </c>
    </row>
    <row r="46" spans="1:38" ht="19.5" customHeight="1">
      <c r="A46" s="19" t="s">
        <v>91</v>
      </c>
      <c r="B46" s="36" t="s">
        <v>125</v>
      </c>
      <c r="C46" s="27">
        <v>8</v>
      </c>
      <c r="D46" s="27">
        <v>118</v>
      </c>
      <c r="E46" s="41">
        <f t="shared" si="14"/>
        <v>47.01195219123506</v>
      </c>
      <c r="F46" s="50">
        <v>18</v>
      </c>
      <c r="G46" s="27">
        <v>178</v>
      </c>
      <c r="H46" s="41">
        <f t="shared" si="19"/>
        <v>142.4</v>
      </c>
      <c r="I46" s="50">
        <v>4</v>
      </c>
      <c r="J46" s="27">
        <v>56</v>
      </c>
      <c r="K46" s="41">
        <f t="shared" si="22"/>
        <v>71.7948717948718</v>
      </c>
      <c r="L46" s="50">
        <v>4</v>
      </c>
      <c r="M46" s="27">
        <v>67</v>
      </c>
      <c r="N46" s="41">
        <f t="shared" si="15"/>
        <v>77.01149425287356</v>
      </c>
      <c r="O46" s="50"/>
      <c r="P46" s="27">
        <v>86</v>
      </c>
      <c r="Q46" s="41">
        <f t="shared" si="16"/>
        <v>103.6144578313253</v>
      </c>
      <c r="R46" s="50"/>
      <c r="S46" s="27"/>
      <c r="T46" s="22"/>
      <c r="U46" s="77"/>
      <c r="V46" s="71"/>
      <c r="W46" s="74"/>
      <c r="X46" s="43">
        <f t="shared" si="32"/>
        <v>34</v>
      </c>
      <c r="Y46" s="44">
        <f t="shared" si="32"/>
        <v>505</v>
      </c>
      <c r="Z46" s="130">
        <f t="shared" si="5"/>
        <v>78.66043613707166</v>
      </c>
      <c r="AB46" s="156"/>
      <c r="AC46" s="162" t="s">
        <v>7</v>
      </c>
      <c r="AE46" s="144">
        <v>251</v>
      </c>
      <c r="AF46" s="144">
        <v>125</v>
      </c>
      <c r="AG46" s="144">
        <v>78</v>
      </c>
      <c r="AH46" s="146">
        <v>87</v>
      </c>
      <c r="AI46" s="147">
        <v>83</v>
      </c>
      <c r="AJ46" s="147">
        <v>18</v>
      </c>
      <c r="AK46" s="147"/>
      <c r="AL46" s="146">
        <f>AE46+AF46+AG46+AH46+AI46+AK46+AJ46</f>
        <v>642</v>
      </c>
    </row>
    <row r="47" spans="1:38" ht="18" customHeight="1">
      <c r="A47" s="19" t="s">
        <v>92</v>
      </c>
      <c r="B47" s="36" t="s">
        <v>126</v>
      </c>
      <c r="C47" s="27"/>
      <c r="D47" s="27">
        <v>113</v>
      </c>
      <c r="E47" s="41">
        <f t="shared" si="14"/>
        <v>61.41304347826087</v>
      </c>
      <c r="F47" s="50">
        <v>16</v>
      </c>
      <c r="G47" s="27">
        <v>273</v>
      </c>
      <c r="H47" s="41">
        <f t="shared" si="19"/>
        <v>69.46564885496183</v>
      </c>
      <c r="I47" s="50">
        <v>5</v>
      </c>
      <c r="J47" s="27">
        <v>31</v>
      </c>
      <c r="K47" s="41">
        <f t="shared" si="22"/>
        <v>172.22222222222223</v>
      </c>
      <c r="L47" s="50"/>
      <c r="M47" s="27">
        <v>6</v>
      </c>
      <c r="N47" s="41"/>
      <c r="O47" s="53"/>
      <c r="P47" s="52">
        <v>17</v>
      </c>
      <c r="Q47" s="41">
        <f t="shared" si="16"/>
        <v>37.77777777777778</v>
      </c>
      <c r="R47" s="53"/>
      <c r="S47" s="52"/>
      <c r="T47" s="41"/>
      <c r="U47" s="77"/>
      <c r="V47" s="71">
        <v>4</v>
      </c>
      <c r="W47" s="74"/>
      <c r="X47" s="43">
        <f t="shared" si="32"/>
        <v>21</v>
      </c>
      <c r="Y47" s="44">
        <f t="shared" si="32"/>
        <v>444</v>
      </c>
      <c r="Z47" s="130">
        <f t="shared" si="5"/>
        <v>60.490463215258856</v>
      </c>
      <c r="AB47" s="156"/>
      <c r="AC47" s="162" t="s">
        <v>6</v>
      </c>
      <c r="AE47" s="144">
        <v>184</v>
      </c>
      <c r="AF47" s="144">
        <v>393</v>
      </c>
      <c r="AG47" s="144">
        <v>18</v>
      </c>
      <c r="AH47" s="146"/>
      <c r="AI47" s="147">
        <v>45</v>
      </c>
      <c r="AJ47" s="147">
        <v>18</v>
      </c>
      <c r="AK47" s="147">
        <v>76</v>
      </c>
      <c r="AL47" s="146">
        <f>AE47+AF47+AG47+AH47+AI47+AK47+AJ47</f>
        <v>734</v>
      </c>
    </row>
    <row r="48" spans="1:38" ht="43.5" customHeight="1">
      <c r="A48" s="19" t="s">
        <v>26</v>
      </c>
      <c r="B48" s="37" t="s">
        <v>122</v>
      </c>
      <c r="C48" s="98">
        <v>28</v>
      </c>
      <c r="D48" s="98">
        <v>660.3</v>
      </c>
      <c r="E48" s="86">
        <f t="shared" si="14"/>
        <v>48.21467688937568</v>
      </c>
      <c r="F48" s="104">
        <v>23.9</v>
      </c>
      <c r="G48" s="98">
        <v>228.9</v>
      </c>
      <c r="H48" s="86">
        <f t="shared" si="19"/>
        <v>107.11277491810951</v>
      </c>
      <c r="I48" s="104">
        <v>47.5</v>
      </c>
      <c r="J48" s="98">
        <v>371</v>
      </c>
      <c r="K48" s="86">
        <f t="shared" si="22"/>
        <v>185.68568568568568</v>
      </c>
      <c r="L48" s="104">
        <v>8</v>
      </c>
      <c r="M48" s="98">
        <v>140.5</v>
      </c>
      <c r="N48" s="86">
        <f t="shared" si="15"/>
        <v>76.3586956521739</v>
      </c>
      <c r="O48" s="104"/>
      <c r="P48" s="98">
        <v>55.8</v>
      </c>
      <c r="Q48" s="86">
        <f t="shared" si="16"/>
        <v>109.84251968503938</v>
      </c>
      <c r="R48" s="104"/>
      <c r="S48" s="98"/>
      <c r="T48" s="99"/>
      <c r="U48" s="105"/>
      <c r="V48" s="100">
        <v>10</v>
      </c>
      <c r="W48" s="90"/>
      <c r="X48" s="106">
        <f t="shared" si="32"/>
        <v>107.4</v>
      </c>
      <c r="Y48" s="107">
        <f t="shared" si="32"/>
        <v>1466.4999999999998</v>
      </c>
      <c r="Z48" s="131">
        <f t="shared" si="5"/>
        <v>67.19974339000136</v>
      </c>
      <c r="AB48" s="156" t="s">
        <v>26</v>
      </c>
      <c r="AC48" s="157" t="s">
        <v>36</v>
      </c>
      <c r="AE48" s="153">
        <v>1369.5</v>
      </c>
      <c r="AF48" s="153">
        <v>213.7</v>
      </c>
      <c r="AG48" s="153">
        <v>199.8</v>
      </c>
      <c r="AH48" s="154">
        <v>184</v>
      </c>
      <c r="AI48" s="147">
        <v>50.8</v>
      </c>
      <c r="AJ48" s="154">
        <v>77.5</v>
      </c>
      <c r="AK48" s="147">
        <v>87</v>
      </c>
      <c r="AL48" s="154">
        <f>AE48+AF48+AG48+AH48+AI48+AK48+AJ48</f>
        <v>2182.3</v>
      </c>
    </row>
    <row r="49" spans="1:52" s="2" customFormat="1" ht="21" customHeight="1">
      <c r="A49" s="20"/>
      <c r="B49" s="30" t="s">
        <v>97</v>
      </c>
      <c r="C49" s="47">
        <f>C48/C4</f>
        <v>1.75</v>
      </c>
      <c r="D49" s="47">
        <f>D48/D4</f>
        <v>30.013636363636362</v>
      </c>
      <c r="E49" s="41">
        <f t="shared" si="14"/>
        <v>50.40625311162003</v>
      </c>
      <c r="F49" s="48">
        <f>F48/F4</f>
        <v>1.8384615384615384</v>
      </c>
      <c r="G49" s="47">
        <f>G48/G4</f>
        <v>17.607692307692307</v>
      </c>
      <c r="H49" s="41">
        <f t="shared" si="19"/>
        <v>107.1127749181095</v>
      </c>
      <c r="I49" s="48">
        <f>I48/I4</f>
        <v>6.785714285714286</v>
      </c>
      <c r="J49" s="47">
        <f>J48/J4</f>
        <v>53</v>
      </c>
      <c r="K49" s="41">
        <f t="shared" si="22"/>
        <v>132.63263263263264</v>
      </c>
      <c r="L49" s="48">
        <f>L48/L4</f>
        <v>2</v>
      </c>
      <c r="M49" s="47">
        <f>M48/M4</f>
        <v>28.1</v>
      </c>
      <c r="N49" s="41">
        <f t="shared" si="15"/>
        <v>76.35869565217392</v>
      </c>
      <c r="O49" s="48">
        <f>O48/O4</f>
        <v>0</v>
      </c>
      <c r="P49" s="47">
        <f>P48/P4</f>
        <v>11.16</v>
      </c>
      <c r="Q49" s="41">
        <f t="shared" si="16"/>
        <v>131.81102362204723</v>
      </c>
      <c r="R49" s="48"/>
      <c r="S49" s="47">
        <f>S48/S4</f>
        <v>0</v>
      </c>
      <c r="T49" s="41"/>
      <c r="U49" s="75"/>
      <c r="V49" s="76"/>
      <c r="W49" s="74"/>
      <c r="X49" s="49">
        <f>X48/X4</f>
        <v>2.1058823529411765</v>
      </c>
      <c r="Y49" s="47">
        <f>Y48/Y4</f>
        <v>25.284482758620687</v>
      </c>
      <c r="Z49" s="130">
        <f t="shared" si="5"/>
        <v>79.94452230879473</v>
      </c>
      <c r="AA49" s="135"/>
      <c r="AB49" s="156" t="s">
        <v>84</v>
      </c>
      <c r="AC49" s="152" t="s">
        <v>41</v>
      </c>
      <c r="AD49" s="135"/>
      <c r="AE49" s="153">
        <f aca="true" t="shared" si="33" ref="AE49:AK49">AE48/AE4</f>
        <v>59.54347826086956</v>
      </c>
      <c r="AF49" s="153">
        <f t="shared" si="33"/>
        <v>16.43846153846154</v>
      </c>
      <c r="AG49" s="153">
        <f t="shared" si="33"/>
        <v>39.96</v>
      </c>
      <c r="AH49" s="153">
        <f t="shared" si="33"/>
        <v>36.8</v>
      </c>
      <c r="AI49" s="153">
        <f t="shared" si="33"/>
        <v>8.466666666666667</v>
      </c>
      <c r="AJ49" s="153">
        <f>AJ48/AJ4</f>
        <v>15.5</v>
      </c>
      <c r="AK49" s="153">
        <f t="shared" si="33"/>
        <v>7.25</v>
      </c>
      <c r="AL49" s="154">
        <f>AL48/AL4</f>
        <v>31.62753623188406</v>
      </c>
      <c r="AM49" s="135"/>
      <c r="AN49" s="135"/>
      <c r="AO49" s="132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</row>
    <row r="50" spans="1:38" ht="41.25" customHeight="1">
      <c r="A50" s="19" t="s">
        <v>27</v>
      </c>
      <c r="B50" s="37" t="s">
        <v>118</v>
      </c>
      <c r="C50" s="98">
        <v>89</v>
      </c>
      <c r="D50" s="98">
        <v>709.1</v>
      </c>
      <c r="E50" s="86">
        <f t="shared" si="14"/>
        <v>58.685756848464784</v>
      </c>
      <c r="F50" s="104">
        <v>23.9</v>
      </c>
      <c r="G50" s="98">
        <v>229.9</v>
      </c>
      <c r="H50" s="86">
        <f t="shared" si="19"/>
        <v>107.58072063640618</v>
      </c>
      <c r="I50" s="104">
        <v>5</v>
      </c>
      <c r="J50" s="98">
        <v>236.5</v>
      </c>
      <c r="K50" s="86"/>
      <c r="L50" s="104">
        <v>6</v>
      </c>
      <c r="M50" s="98">
        <v>134.5</v>
      </c>
      <c r="N50" s="86">
        <f t="shared" si="15"/>
        <v>71.16402116402116</v>
      </c>
      <c r="O50" s="104">
        <v>0.5</v>
      </c>
      <c r="P50" s="98">
        <v>56.1</v>
      </c>
      <c r="Q50" s="86">
        <f t="shared" si="16"/>
        <v>111.53081510934395</v>
      </c>
      <c r="R50" s="104"/>
      <c r="S50" s="98"/>
      <c r="T50" s="99"/>
      <c r="U50" s="105"/>
      <c r="V50" s="100">
        <v>15</v>
      </c>
      <c r="W50" s="90"/>
      <c r="X50" s="106">
        <f>C50+F50+I50+L50+O50+R50+U50</f>
        <v>124.4</v>
      </c>
      <c r="Y50" s="107">
        <f>D50+G50+J50+M50+P50+S50+V50</f>
        <v>1381.1</v>
      </c>
      <c r="Z50" s="131">
        <f t="shared" si="5"/>
        <v>68.58519143864528</v>
      </c>
      <c r="AA50" s="161"/>
      <c r="AB50" s="156" t="s">
        <v>27</v>
      </c>
      <c r="AC50" s="157" t="s">
        <v>47</v>
      </c>
      <c r="AE50" s="153">
        <v>1208.3</v>
      </c>
      <c r="AF50" s="153">
        <v>213.7</v>
      </c>
      <c r="AG50" s="153">
        <v>147.3</v>
      </c>
      <c r="AH50" s="154">
        <v>189</v>
      </c>
      <c r="AI50" s="147">
        <v>50.3</v>
      </c>
      <c r="AJ50" s="147">
        <v>101</v>
      </c>
      <c r="AK50" s="147">
        <v>104.1</v>
      </c>
      <c r="AL50" s="154">
        <f>AE50+AF50+AG50+AH50+AI50+AK50+AJ50</f>
        <v>2013.6999999999998</v>
      </c>
    </row>
    <row r="51" spans="1:52" s="2" customFormat="1" ht="21" customHeight="1">
      <c r="A51" s="20"/>
      <c r="B51" s="30" t="s">
        <v>97</v>
      </c>
      <c r="C51" s="47">
        <f>C50/C4</f>
        <v>5.5625</v>
      </c>
      <c r="D51" s="47">
        <f>D50/D4</f>
        <v>32.231818181818184</v>
      </c>
      <c r="E51" s="41">
        <f t="shared" si="14"/>
        <v>61.35329125066774</v>
      </c>
      <c r="F51" s="48">
        <f>F50/F4</f>
        <v>1.8384615384615384</v>
      </c>
      <c r="G51" s="47">
        <f>G50/G4</f>
        <v>17.684615384615384</v>
      </c>
      <c r="H51" s="41">
        <f t="shared" si="19"/>
        <v>107.58072063640617</v>
      </c>
      <c r="I51" s="48">
        <f>I50/I4</f>
        <v>0.7142857142857143</v>
      </c>
      <c r="J51" s="47">
        <f>J50/J4</f>
        <v>33.785714285714285</v>
      </c>
      <c r="K51" s="41"/>
      <c r="L51" s="48">
        <f>L50/L4</f>
        <v>1.5</v>
      </c>
      <c r="M51" s="47">
        <f>M50/M4</f>
        <v>26.9</v>
      </c>
      <c r="N51" s="41">
        <f t="shared" si="15"/>
        <v>71.16402116402116</v>
      </c>
      <c r="O51" s="48">
        <f>O50/O4</f>
        <v>0.1</v>
      </c>
      <c r="P51" s="47">
        <f>P50/P4</f>
        <v>11.22</v>
      </c>
      <c r="Q51" s="41">
        <f t="shared" si="16"/>
        <v>133.83697813121273</v>
      </c>
      <c r="R51" s="48"/>
      <c r="S51" s="47">
        <f>S50/S4</f>
        <v>0</v>
      </c>
      <c r="T51" s="41"/>
      <c r="U51" s="75"/>
      <c r="V51" s="76"/>
      <c r="W51" s="74"/>
      <c r="X51" s="49">
        <f>X50/X4</f>
        <v>2.43921568627451</v>
      </c>
      <c r="Y51" s="47">
        <f>Y50/Y4</f>
        <v>23.81206896551724</v>
      </c>
      <c r="Z51" s="130">
        <f t="shared" si="5"/>
        <v>81.59272774597457</v>
      </c>
      <c r="AA51" s="161"/>
      <c r="AB51" s="156" t="s">
        <v>85</v>
      </c>
      <c r="AC51" s="152" t="s">
        <v>41</v>
      </c>
      <c r="AD51" s="135"/>
      <c r="AE51" s="153">
        <f aca="true" t="shared" si="34" ref="AE51:AK51">AE50/AE4</f>
        <v>52.53478260869565</v>
      </c>
      <c r="AF51" s="153">
        <f t="shared" si="34"/>
        <v>16.43846153846154</v>
      </c>
      <c r="AG51" s="153">
        <f t="shared" si="34"/>
        <v>29.46</v>
      </c>
      <c r="AH51" s="153">
        <f t="shared" si="34"/>
        <v>37.8</v>
      </c>
      <c r="AI51" s="153">
        <f t="shared" si="34"/>
        <v>8.383333333333333</v>
      </c>
      <c r="AJ51" s="153">
        <f>AJ50/AJ4</f>
        <v>20.2</v>
      </c>
      <c r="AK51" s="153">
        <f t="shared" si="34"/>
        <v>8.674999999999999</v>
      </c>
      <c r="AL51" s="154">
        <f>AL50/AL4</f>
        <v>29.18405797101449</v>
      </c>
      <c r="AM51" s="135"/>
      <c r="AN51" s="135"/>
      <c r="AO51" s="132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</row>
    <row r="52" spans="1:38" ht="62.25" customHeight="1">
      <c r="A52" s="19" t="s">
        <v>93</v>
      </c>
      <c r="B52" s="38" t="s">
        <v>119</v>
      </c>
      <c r="C52" s="58">
        <v>60</v>
      </c>
      <c r="D52" s="59">
        <v>130.9</v>
      </c>
      <c r="E52" s="41"/>
      <c r="F52" s="60"/>
      <c r="G52" s="61"/>
      <c r="H52" s="41"/>
      <c r="I52" s="62"/>
      <c r="J52" s="59">
        <v>19.5</v>
      </c>
      <c r="K52" s="41"/>
      <c r="L52" s="63"/>
      <c r="M52" s="61"/>
      <c r="N52" s="41"/>
      <c r="O52" s="62"/>
      <c r="P52" s="59">
        <v>0.3</v>
      </c>
      <c r="Q52" s="41"/>
      <c r="R52" s="60"/>
      <c r="S52" s="61"/>
      <c r="T52" s="64"/>
      <c r="U52" s="78"/>
      <c r="V52" s="76">
        <v>6</v>
      </c>
      <c r="W52" s="74"/>
      <c r="X52" s="56">
        <f>C52+F52+I52+L52+O52+R52+U52</f>
        <v>60</v>
      </c>
      <c r="Y52" s="57">
        <f>D52+G52+J52+M52+P52+S52+V52</f>
        <v>156.70000000000002</v>
      </c>
      <c r="Z52" s="130"/>
      <c r="AA52" s="165"/>
      <c r="AB52" s="156" t="s">
        <v>28</v>
      </c>
      <c r="AC52" s="157" t="s">
        <v>62</v>
      </c>
      <c r="AE52" s="166">
        <v>36.8</v>
      </c>
      <c r="AF52" s="167"/>
      <c r="AG52" s="167"/>
      <c r="AH52" s="146">
        <v>13</v>
      </c>
      <c r="AI52" s="147"/>
      <c r="AJ52" s="147">
        <v>24.5</v>
      </c>
      <c r="AK52" s="147">
        <v>24.1</v>
      </c>
      <c r="AL52" s="146">
        <f aca="true" t="shared" si="35" ref="AL52:AL57">AE52+AF52+AG52+AH52+AI52+AK52+AJ52</f>
        <v>98.4</v>
      </c>
    </row>
    <row r="53" spans="1:38" ht="41.25" customHeight="1">
      <c r="A53" s="19" t="s">
        <v>94</v>
      </c>
      <c r="B53" s="38" t="s">
        <v>109</v>
      </c>
      <c r="C53" s="108">
        <f>C50-C52</f>
        <v>29</v>
      </c>
      <c r="D53" s="107">
        <f>D50-D52</f>
        <v>578.2</v>
      </c>
      <c r="E53" s="86"/>
      <c r="F53" s="108">
        <f aca="true" t="shared" si="36" ref="F53:V53">F50-F52</f>
        <v>23.9</v>
      </c>
      <c r="G53" s="107">
        <f t="shared" si="36"/>
        <v>229.9</v>
      </c>
      <c r="H53" s="86"/>
      <c r="I53" s="108">
        <f t="shared" si="36"/>
        <v>5</v>
      </c>
      <c r="J53" s="107">
        <f t="shared" si="36"/>
        <v>217</v>
      </c>
      <c r="K53" s="86"/>
      <c r="L53" s="108">
        <f t="shared" si="36"/>
        <v>6</v>
      </c>
      <c r="M53" s="107">
        <f t="shared" si="36"/>
        <v>134.5</v>
      </c>
      <c r="N53" s="86"/>
      <c r="O53" s="108">
        <f t="shared" si="36"/>
        <v>0.5</v>
      </c>
      <c r="P53" s="107">
        <f t="shared" si="36"/>
        <v>55.800000000000004</v>
      </c>
      <c r="Q53" s="86"/>
      <c r="R53" s="108"/>
      <c r="S53" s="107">
        <f t="shared" si="36"/>
        <v>0</v>
      </c>
      <c r="T53" s="99"/>
      <c r="U53" s="105"/>
      <c r="V53" s="100">
        <f t="shared" si="36"/>
        <v>9</v>
      </c>
      <c r="W53" s="90"/>
      <c r="X53" s="106">
        <f>C53+F53+I53+L53+O53+R53+U53</f>
        <v>64.4</v>
      </c>
      <c r="Y53" s="107">
        <f>D53+G53+J53+M53+P53+S53+V53</f>
        <v>1224.3999999999999</v>
      </c>
      <c r="Z53" s="131"/>
      <c r="AA53" s="165"/>
      <c r="AB53" s="156" t="s">
        <v>86</v>
      </c>
      <c r="AC53" s="157"/>
      <c r="AE53" s="167"/>
      <c r="AF53" s="167"/>
      <c r="AG53" s="167"/>
      <c r="AH53" s="146"/>
      <c r="AI53" s="147"/>
      <c r="AJ53" s="147"/>
      <c r="AK53" s="147"/>
      <c r="AL53" s="146">
        <f>AE53+AF53+AG53+AH53+AI53+AK53+AJ53</f>
        <v>0</v>
      </c>
    </row>
    <row r="54" spans="1:38" ht="64.5" customHeight="1">
      <c r="A54" s="20" t="s">
        <v>28</v>
      </c>
      <c r="B54" s="39" t="s">
        <v>133</v>
      </c>
      <c r="C54" s="41"/>
      <c r="D54" s="65">
        <f>D53*100/D48</f>
        <v>87.56625776162352</v>
      </c>
      <c r="E54" s="41" t="s">
        <v>89</v>
      </c>
      <c r="F54" s="66"/>
      <c r="G54" s="41">
        <f>G53*100/G48</f>
        <v>100.43687199650502</v>
      </c>
      <c r="H54" s="41" t="s">
        <v>89</v>
      </c>
      <c r="I54" s="66"/>
      <c r="J54" s="41">
        <f>J53*100/J48</f>
        <v>58.490566037735846</v>
      </c>
      <c r="K54" s="41" t="s">
        <v>89</v>
      </c>
      <c r="L54" s="66"/>
      <c r="M54" s="41">
        <f>M53*100/M48</f>
        <v>95.72953736654804</v>
      </c>
      <c r="N54" s="41" t="s">
        <v>89</v>
      </c>
      <c r="O54" s="66"/>
      <c r="P54" s="41">
        <f>P53*100/P48</f>
        <v>100</v>
      </c>
      <c r="Q54" s="41" t="s">
        <v>89</v>
      </c>
      <c r="R54" s="66"/>
      <c r="S54" s="41"/>
      <c r="T54" s="45"/>
      <c r="U54" s="73"/>
      <c r="V54" s="74"/>
      <c r="W54" s="74"/>
      <c r="X54" s="65">
        <f>X53*100/X48</f>
        <v>59.96275605214153</v>
      </c>
      <c r="Y54" s="41">
        <f>Y53*100/Y48</f>
        <v>83.49130583020798</v>
      </c>
      <c r="Z54" s="130" t="s">
        <v>89</v>
      </c>
      <c r="AA54" s="165"/>
      <c r="AB54" s="156" t="s">
        <v>29</v>
      </c>
      <c r="AC54" s="168" t="s">
        <v>35</v>
      </c>
      <c r="AE54" s="167">
        <f aca="true" t="shared" si="37" ref="AE54:AK54">AE50*100/AE48</f>
        <v>88.22928075940123</v>
      </c>
      <c r="AF54" s="167">
        <f t="shared" si="37"/>
        <v>100</v>
      </c>
      <c r="AG54" s="167"/>
      <c r="AH54" s="167">
        <f t="shared" si="37"/>
        <v>102.71739130434783</v>
      </c>
      <c r="AI54" s="167">
        <f t="shared" si="37"/>
        <v>99.01574803149607</v>
      </c>
      <c r="AJ54" s="167">
        <f>AJ50*100/AJ48</f>
        <v>130.32258064516128</v>
      </c>
      <c r="AK54" s="167">
        <f t="shared" si="37"/>
        <v>119.65517241379311</v>
      </c>
      <c r="AL54" s="146">
        <f>AL50*100/AL48</f>
        <v>92.27420611281673</v>
      </c>
    </row>
    <row r="55" spans="1:38" ht="43.5" customHeight="1">
      <c r="A55" s="19" t="s">
        <v>29</v>
      </c>
      <c r="B55" s="38" t="s">
        <v>120</v>
      </c>
      <c r="C55" s="67"/>
      <c r="D55" s="67"/>
      <c r="E55" s="41"/>
      <c r="F55" s="68"/>
      <c r="G55" s="69"/>
      <c r="H55" s="41"/>
      <c r="I55" s="68"/>
      <c r="J55" s="69"/>
      <c r="K55" s="41"/>
      <c r="L55" s="68"/>
      <c r="M55" s="69"/>
      <c r="N55" s="41"/>
      <c r="O55" s="68"/>
      <c r="P55" s="69"/>
      <c r="Q55" s="41"/>
      <c r="R55" s="68"/>
      <c r="S55" s="69"/>
      <c r="T55" s="54"/>
      <c r="U55" s="79"/>
      <c r="V55" s="71">
        <v>0.2</v>
      </c>
      <c r="W55" s="74"/>
      <c r="X55" s="56"/>
      <c r="Y55" s="57">
        <f aca="true" t="shared" si="38" ref="X55:Y59">D55+G55+J55+M55+P55+S55+V55</f>
        <v>0.2</v>
      </c>
      <c r="Z55" s="130"/>
      <c r="AA55" s="161"/>
      <c r="AB55" s="156" t="s">
        <v>30</v>
      </c>
      <c r="AC55" s="162" t="s">
        <v>56</v>
      </c>
      <c r="AE55" s="169"/>
      <c r="AF55" s="169"/>
      <c r="AG55" s="169"/>
      <c r="AH55" s="146"/>
      <c r="AI55" s="147"/>
      <c r="AJ55" s="147"/>
      <c r="AK55" s="147"/>
      <c r="AL55" s="146">
        <f>AE55+AF55+AG55+AH55+AI55+AK55+AJ55</f>
        <v>0</v>
      </c>
    </row>
    <row r="56" spans="1:38" ht="42" customHeight="1">
      <c r="A56" s="19" t="s">
        <v>30</v>
      </c>
      <c r="B56" s="21" t="s">
        <v>90</v>
      </c>
      <c r="C56" s="67"/>
      <c r="D56" s="67"/>
      <c r="E56" s="41"/>
      <c r="F56" s="68"/>
      <c r="G56" s="69"/>
      <c r="H56" s="41"/>
      <c r="I56" s="68"/>
      <c r="J56" s="69"/>
      <c r="K56" s="41"/>
      <c r="L56" s="68"/>
      <c r="M56" s="69"/>
      <c r="N56" s="41"/>
      <c r="O56" s="68"/>
      <c r="P56" s="69"/>
      <c r="Q56" s="41"/>
      <c r="R56" s="68"/>
      <c r="S56" s="69"/>
      <c r="T56" s="41"/>
      <c r="U56" s="80"/>
      <c r="V56" s="81"/>
      <c r="W56" s="74"/>
      <c r="X56" s="56"/>
      <c r="Y56" s="57"/>
      <c r="Z56" s="130"/>
      <c r="AA56" s="161"/>
      <c r="AB56" s="156" t="s">
        <v>95</v>
      </c>
      <c r="AC56" s="162" t="s">
        <v>57</v>
      </c>
      <c r="AE56" s="169"/>
      <c r="AF56" s="169"/>
      <c r="AG56" s="169"/>
      <c r="AH56" s="146"/>
      <c r="AI56" s="147"/>
      <c r="AJ56" s="147"/>
      <c r="AK56" s="147"/>
      <c r="AL56" s="146">
        <f t="shared" si="35"/>
        <v>0</v>
      </c>
    </row>
    <row r="57" spans="1:38" ht="42.75" customHeight="1">
      <c r="A57" s="19" t="s">
        <v>95</v>
      </c>
      <c r="B57" s="21" t="s">
        <v>121</v>
      </c>
      <c r="C57" s="101">
        <v>27</v>
      </c>
      <c r="D57" s="101">
        <v>201</v>
      </c>
      <c r="E57" s="86">
        <f>D57*100/AE57</f>
        <v>195.14563106796118</v>
      </c>
      <c r="F57" s="102"/>
      <c r="G57" s="101">
        <v>1</v>
      </c>
      <c r="H57" s="86"/>
      <c r="I57" s="102"/>
      <c r="J57" s="101">
        <v>15</v>
      </c>
      <c r="K57" s="86">
        <f>J57*100/AG57</f>
        <v>150</v>
      </c>
      <c r="L57" s="102"/>
      <c r="M57" s="101"/>
      <c r="N57" s="86">
        <f>M57*100/AH57</f>
        <v>0</v>
      </c>
      <c r="O57" s="102"/>
      <c r="P57" s="101">
        <v>1</v>
      </c>
      <c r="Q57" s="86">
        <f>P57*100/AI57</f>
        <v>100</v>
      </c>
      <c r="R57" s="102"/>
      <c r="S57" s="101"/>
      <c r="T57" s="86"/>
      <c r="U57" s="88"/>
      <c r="V57" s="89">
        <v>6</v>
      </c>
      <c r="W57" s="90"/>
      <c r="X57" s="91">
        <f t="shared" si="38"/>
        <v>27</v>
      </c>
      <c r="Y57" s="92">
        <f t="shared" si="38"/>
        <v>224</v>
      </c>
      <c r="Z57" s="131">
        <f t="shared" si="5"/>
        <v>120.43010752688173</v>
      </c>
      <c r="AB57" s="156" t="s">
        <v>106</v>
      </c>
      <c r="AC57" s="162" t="s">
        <v>58</v>
      </c>
      <c r="AE57" s="144">
        <v>103</v>
      </c>
      <c r="AF57" s="144"/>
      <c r="AG57" s="144">
        <v>10</v>
      </c>
      <c r="AH57" s="146">
        <v>3</v>
      </c>
      <c r="AI57" s="147">
        <v>1</v>
      </c>
      <c r="AJ57" s="147">
        <v>7</v>
      </c>
      <c r="AK57" s="147">
        <v>62</v>
      </c>
      <c r="AL57" s="146">
        <f t="shared" si="35"/>
        <v>186</v>
      </c>
    </row>
    <row r="58" spans="1:38" ht="30.75" customHeight="1">
      <c r="A58" s="19" t="s">
        <v>106</v>
      </c>
      <c r="B58" s="33" t="s">
        <v>137</v>
      </c>
      <c r="C58" s="101"/>
      <c r="D58" s="101"/>
      <c r="E58" s="86"/>
      <c r="F58" s="111"/>
      <c r="G58" s="101">
        <v>11</v>
      </c>
      <c r="H58" s="86"/>
      <c r="I58" s="101">
        <v>5</v>
      </c>
      <c r="J58" s="101">
        <v>15</v>
      </c>
      <c r="K58" s="86"/>
      <c r="L58" s="101"/>
      <c r="M58" s="101">
        <v>20</v>
      </c>
      <c r="N58" s="86"/>
      <c r="O58" s="101"/>
      <c r="P58" s="101">
        <v>13</v>
      </c>
      <c r="Q58" s="86"/>
      <c r="R58" s="101"/>
      <c r="S58" s="101"/>
      <c r="T58" s="86"/>
      <c r="U58" s="89"/>
      <c r="V58" s="89"/>
      <c r="W58" s="90"/>
      <c r="X58" s="91">
        <f t="shared" si="38"/>
        <v>5</v>
      </c>
      <c r="Y58" s="92">
        <f t="shared" si="38"/>
        <v>59</v>
      </c>
      <c r="Z58" s="131"/>
      <c r="AB58" s="156"/>
      <c r="AC58" s="162"/>
      <c r="AE58" s="144"/>
      <c r="AF58" s="144"/>
      <c r="AG58" s="144"/>
      <c r="AH58" s="146"/>
      <c r="AI58" s="147"/>
      <c r="AJ58" s="147"/>
      <c r="AK58" s="147"/>
      <c r="AL58" s="146"/>
    </row>
    <row r="59" spans="1:38" ht="30.75" customHeight="1">
      <c r="A59" s="19" t="s">
        <v>140</v>
      </c>
      <c r="B59" s="33" t="s">
        <v>138</v>
      </c>
      <c r="C59" s="101"/>
      <c r="D59" s="101"/>
      <c r="E59" s="86"/>
      <c r="F59" s="101"/>
      <c r="G59" s="101">
        <v>9</v>
      </c>
      <c r="H59" s="86"/>
      <c r="I59" s="111"/>
      <c r="J59" s="101">
        <v>10</v>
      </c>
      <c r="K59" s="86"/>
      <c r="L59" s="101"/>
      <c r="M59" s="101">
        <v>20</v>
      </c>
      <c r="N59" s="86"/>
      <c r="O59" s="101"/>
      <c r="P59" s="101">
        <v>13</v>
      </c>
      <c r="Q59" s="86"/>
      <c r="R59" s="101"/>
      <c r="S59" s="101"/>
      <c r="T59" s="86"/>
      <c r="U59" s="89"/>
      <c r="V59" s="89"/>
      <c r="W59" s="90"/>
      <c r="X59" s="91"/>
      <c r="Y59" s="92">
        <f t="shared" si="38"/>
        <v>52</v>
      </c>
      <c r="Z59" s="131"/>
      <c r="AB59" s="156"/>
      <c r="AC59" s="162"/>
      <c r="AE59" s="144"/>
      <c r="AF59" s="144"/>
      <c r="AG59" s="144"/>
      <c r="AH59" s="146"/>
      <c r="AI59" s="147"/>
      <c r="AJ59" s="147"/>
      <c r="AK59" s="147"/>
      <c r="AL59" s="146"/>
    </row>
    <row r="60" spans="1:38" ht="63.75" customHeight="1">
      <c r="A60" s="112" t="s">
        <v>139</v>
      </c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B60" s="135"/>
      <c r="AC60" s="162"/>
      <c r="AE60" s="144"/>
      <c r="AF60" s="144"/>
      <c r="AG60" s="144"/>
      <c r="AH60" s="170"/>
      <c r="AI60" s="171"/>
      <c r="AJ60" s="171"/>
      <c r="AK60" s="171"/>
      <c r="AL60" s="170"/>
    </row>
    <row r="61" spans="1:28" ht="18.75" customHeight="1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B61" s="135"/>
    </row>
  </sheetData>
  <mergeCells count="15">
    <mergeCell ref="A1:Z1"/>
    <mergeCell ref="B2:B3"/>
    <mergeCell ref="C2:E2"/>
    <mergeCell ref="A2:A3"/>
    <mergeCell ref="R2:T2"/>
    <mergeCell ref="A60:Z60"/>
    <mergeCell ref="A61:Z61"/>
    <mergeCell ref="AA2:AC2"/>
    <mergeCell ref="AE2:AG2"/>
    <mergeCell ref="X2:Z2"/>
    <mergeCell ref="O2:Q2"/>
    <mergeCell ref="U2:W2"/>
    <mergeCell ref="F2:H2"/>
    <mergeCell ref="I2:K2"/>
    <mergeCell ref="L2:N2"/>
  </mergeCells>
  <printOptions/>
  <pageMargins left="0.5905511811023623" right="0" top="0.3937007874015748" bottom="0.3937007874015748" header="0.5118110236220472" footer="0.5118110236220472"/>
  <pageSetup fitToHeight="3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H24" sqref="H24"/>
    </sheetView>
  </sheetViews>
  <sheetFormatPr defaultColWidth="9.00390625" defaultRowHeight="12.75"/>
  <sheetData>
    <row r="1" spans="1:9" ht="12.75">
      <c r="A1" s="124" t="s">
        <v>39</v>
      </c>
      <c r="B1" s="125"/>
      <c r="C1" s="125"/>
      <c r="D1" s="125"/>
      <c r="E1" s="125"/>
      <c r="F1" s="125"/>
      <c r="G1" s="125"/>
      <c r="H1" s="125"/>
      <c r="I1" s="125"/>
    </row>
    <row r="2" spans="1:9" ht="12.75">
      <c r="A2" s="125"/>
      <c r="B2" s="125"/>
      <c r="C2" s="125"/>
      <c r="D2" s="125"/>
      <c r="E2" s="125"/>
      <c r="F2" s="125"/>
      <c r="G2" s="125"/>
      <c r="H2" s="125"/>
      <c r="I2" s="125"/>
    </row>
    <row r="3" spans="1:9" ht="12.75">
      <c r="A3" s="125"/>
      <c r="B3" s="125"/>
      <c r="C3" s="125"/>
      <c r="D3" s="125"/>
      <c r="E3" s="125"/>
      <c r="F3" s="125"/>
      <c r="G3" s="125"/>
      <c r="H3" s="125"/>
      <c r="I3" s="125"/>
    </row>
    <row r="4" spans="1:9" ht="12.75">
      <c r="A4" s="125"/>
      <c r="B4" s="125"/>
      <c r="C4" s="125"/>
      <c r="D4" s="125"/>
      <c r="E4" s="125"/>
      <c r="F4" s="125"/>
      <c r="G4" s="125"/>
      <c r="H4" s="125"/>
      <c r="I4" s="125"/>
    </row>
    <row r="5" spans="1:9" ht="12.75">
      <c r="A5" s="125"/>
      <c r="B5" s="125"/>
      <c r="C5" s="125"/>
      <c r="D5" s="125"/>
      <c r="E5" s="125"/>
      <c r="F5" s="125"/>
      <c r="G5" s="125"/>
      <c r="H5" s="125"/>
      <c r="I5" s="125"/>
    </row>
    <row r="6" spans="1:9" ht="12.75">
      <c r="A6" s="125"/>
      <c r="B6" s="125"/>
      <c r="C6" s="125"/>
      <c r="D6" s="125"/>
      <c r="E6" s="125"/>
      <c r="F6" s="125"/>
      <c r="G6" s="125"/>
      <c r="H6" s="125"/>
      <c r="I6" s="125"/>
    </row>
    <row r="7" spans="1:9" ht="12.75">
      <c r="A7" s="125"/>
      <c r="B7" s="125"/>
      <c r="C7" s="125"/>
      <c r="D7" s="125"/>
      <c r="E7" s="125"/>
      <c r="F7" s="125"/>
      <c r="G7" s="125"/>
      <c r="H7" s="125"/>
      <c r="I7" s="125"/>
    </row>
    <row r="8" spans="1:9" ht="12.75">
      <c r="A8" s="125"/>
      <c r="B8" s="125"/>
      <c r="C8" s="125"/>
      <c r="D8" s="125"/>
      <c r="E8" s="125"/>
      <c r="F8" s="125"/>
      <c r="G8" s="125"/>
      <c r="H8" s="125"/>
      <c r="I8" s="125"/>
    </row>
    <row r="9" spans="1:9" ht="12.75">
      <c r="A9" s="125"/>
      <c r="B9" s="125"/>
      <c r="C9" s="125"/>
      <c r="D9" s="125"/>
      <c r="E9" s="125"/>
      <c r="F9" s="125"/>
      <c r="G9" s="125"/>
      <c r="H9" s="125"/>
      <c r="I9" s="125"/>
    </row>
    <row r="10" spans="1:9" ht="12.75">
      <c r="A10" s="125"/>
      <c r="B10" s="125"/>
      <c r="C10" s="125"/>
      <c r="D10" s="125"/>
      <c r="E10" s="125"/>
      <c r="F10" s="125"/>
      <c r="G10" s="125"/>
      <c r="H10" s="125"/>
      <c r="I10" s="125"/>
    </row>
    <row r="11" spans="1:9" ht="12.75">
      <c r="A11" s="125"/>
      <c r="B11" s="125"/>
      <c r="C11" s="125"/>
      <c r="D11" s="125"/>
      <c r="E11" s="125"/>
      <c r="F11" s="125"/>
      <c r="G11" s="125"/>
      <c r="H11" s="125"/>
      <c r="I11" s="125"/>
    </row>
    <row r="12" spans="1:9" ht="12.75">
      <c r="A12" s="125"/>
      <c r="B12" s="125"/>
      <c r="C12" s="125"/>
      <c r="D12" s="125"/>
      <c r="E12" s="125"/>
      <c r="F12" s="125"/>
      <c r="G12" s="125"/>
      <c r="H12" s="125"/>
      <c r="I12" s="125"/>
    </row>
    <row r="13" spans="1:9" ht="12.75">
      <c r="A13" s="125"/>
      <c r="B13" s="125"/>
      <c r="C13" s="125"/>
      <c r="D13" s="125"/>
      <c r="E13" s="125"/>
      <c r="F13" s="125"/>
      <c r="G13" s="125"/>
      <c r="H13" s="125"/>
      <c r="I13" s="125"/>
    </row>
    <row r="14" spans="1:9" ht="12.75">
      <c r="A14" s="125"/>
      <c r="B14" s="125"/>
      <c r="C14" s="125"/>
      <c r="D14" s="125"/>
      <c r="E14" s="125"/>
      <c r="F14" s="125"/>
      <c r="G14" s="125"/>
      <c r="H14" s="125"/>
      <c r="I14" s="125"/>
    </row>
    <row r="15" spans="1:9" ht="12.75">
      <c r="A15" s="125"/>
      <c r="B15" s="125"/>
      <c r="C15" s="125"/>
      <c r="D15" s="125"/>
      <c r="E15" s="125"/>
      <c r="F15" s="125"/>
      <c r="G15" s="125"/>
      <c r="H15" s="125"/>
      <c r="I15" s="125"/>
    </row>
    <row r="16" spans="1:9" ht="12.75">
      <c r="A16" s="125"/>
      <c r="B16" s="125"/>
      <c r="C16" s="125"/>
      <c r="D16" s="125"/>
      <c r="E16" s="125"/>
      <c r="F16" s="125"/>
      <c r="G16" s="125"/>
      <c r="H16" s="125"/>
      <c r="I16" s="125"/>
    </row>
  </sheetData>
  <mergeCells count="1">
    <mergeCell ref="A1:I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insp4</dc:creator>
  <cp:keywords/>
  <dc:description/>
  <cp:lastModifiedBy>axo8</cp:lastModifiedBy>
  <cp:lastPrinted>2010-12-03T14:07:19Z</cp:lastPrinted>
  <dcterms:created xsi:type="dcterms:W3CDTF">2008-08-11T06:49:15Z</dcterms:created>
  <dcterms:modified xsi:type="dcterms:W3CDTF">2010-12-31T05:43:34Z</dcterms:modified>
  <cp:category/>
  <cp:version/>
  <cp:contentType/>
  <cp:contentStatus/>
</cp:coreProperties>
</file>