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1.2023" sheetId="1" r:id="rId1"/>
  </sheets>
  <definedNames>
    <definedName name="_xlnm.Print_Area" localSheetId="0">'01.01.2023'!$A$1:$G$81</definedName>
  </definedNames>
  <calcPr fullCalcOnLoad="1"/>
</workbook>
</file>

<file path=xl/sharedStrings.xml><?xml version="1.0" encoding="utf-8"?>
<sst xmlns="http://schemas.openxmlformats.org/spreadsheetml/2006/main" count="151" uniqueCount="150">
  <si>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</si>
  <si>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</si>
  <si>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</si>
  <si>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</si>
  <si>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</si>
  <si>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</si>
  <si>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</si>
  <si>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</si>
  <si>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</si>
  <si>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</si>
  <si>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</si>
  <si>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</si>
  <si>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</si>
  <si>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</si>
  <si>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</si>
  <si>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</si>
  <si>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</si>
  <si>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</si>
  <si>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</si>
  <si>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</si>
  <si>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</si>
  <si>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</si>
  <si>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</si>
  <si>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</si>
  <si>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</si>
  <si>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</si>
  <si>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</si>
  <si>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</si>
  <si>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</si>
  <si>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</si>
  <si>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</si>
  <si>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</si>
  <si>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</si>
  <si>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</si>
  <si>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</si>
  <si>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</si>
  <si>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</si>
  <si>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</si>
  <si>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</si>
  <si>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</si>
  <si>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</si>
  <si>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</si>
  <si>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</si>
  <si>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</si>
  <si>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</si>
  <si>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</si>
  <si>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</si>
  <si>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</si>
  <si>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</si>
  <si>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</si>
  <si>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</si>
  <si>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</si>
  <si>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</si>
  <si>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</si>
  <si>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</si>
  <si>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</si>
  <si>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</si>
  <si>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</si>
  <si>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</si>
  <si>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</si>
  <si>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</si>
  <si>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</si>
  <si>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</si>
  <si>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</si>
  <si>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</si>
  <si>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</si>
  <si>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</si>
  <si>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</si>
  <si>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</si>
  <si>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</si>
  <si>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</si>
  <si>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</si>
  <si>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</si>
  <si>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</si>
  <si>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</si>
  <si>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</si>
  <si>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</si>
  <si>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</si>
  <si>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</si>
  <si>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</si>
  <si>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</si>
  <si>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</si>
  <si>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</si>
  <si>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</si>
  <si>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</si>
  <si>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</si>
  <si>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</si>
  <si>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</si>
  <si>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</si>
  <si>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</si>
  <si>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</si>
  <si>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</si>
  <si>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</si>
  <si>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</si>
  <si>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</si>
  <si>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</si>
  <si>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</si>
  <si>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</si>
  <si>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</si>
  <si>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</si>
  <si>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</si>
  <si>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</si>
  <si>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</si>
  <si>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</si>
  <si>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</si>
  <si>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</si>
  <si>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</si>
  <si>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</si>
  <si>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</si>
  <si>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</si>
  <si>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</si>
  <si>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</si>
  <si>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</si>
  <si>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</si>
  <si>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</si>
  <si>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</si>
  <si>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</si>
  <si>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</si>
  <si>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</si>
  <si>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</si>
  <si>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</si>
  <si>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</si>
  <si>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</si>
  <si>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</si>
  <si>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</si>
  <si>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</si>
  <si>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</si>
  <si>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</si>
  <si>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</si>
  <si>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</si>
  <si>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</si>
  <si>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</si>
  <si>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</si>
  <si>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</si>
  <si>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</si>
  <si>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</si>
  <si>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</si>
  <si>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</si>
  <si>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</si>
  <si>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</si>
  <si>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</si>
  <si>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1100</t>
  </si>
  <si>
    <t xml:space="preserve">% исп. 2022 к 2021г. </t>
  </si>
  <si>
    <t>0300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</si>
  <si>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</si>
  <si>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993 219 60010 10 0000 150</t>
  </si>
  <si>
    <t>АНАЛИЗ ИСПОЛНЕНИЯ БЮДЖЕТА   АЛЬБУСЬ-СЮРБЕЕВСКОГО СЕЛЬСКОГО  ПОСЕЛЕНИЯ НА 01.01.2023 г.</t>
  </si>
  <si>
    <t>План на 2022 г</t>
  </si>
  <si>
    <t>Исполнено на 01.01.2023</t>
  </si>
  <si>
    <t>Исполнено на 01.01.2022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</si>
</sst>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4" fontId="32" fillId="20" borderId="2">
      <alignment horizontal="right" vertical="top" shrinkToFit="1"/>
      <protection/>
    </xf>
    <xf numFmtId="1" fontId="31" fillId="0" borderId="3">
      <alignment horizontal="center" vertical="center" shrinkToFit="1"/>
      <protection/>
    </xf>
    <xf numFmtId="4" fontId="31" fillId="0" borderId="3">
      <alignment horizontal="right" vertical="center" shrinkToFi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4" applyNumberFormat="0" applyAlignment="0" applyProtection="0"/>
    <xf numFmtId="0" fontId="34" fillId="28" borderId="5" applyNumberFormat="0" applyAlignment="0" applyProtection="0"/>
    <xf numFmtId="0" fontId="35" fillId="28" borderId="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9" borderId="10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right" vertical="center"/>
    </xf>
    <xf numFmtId="174" fontId="6" fillId="35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74" fontId="6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 vertical="center" shrinkToFit="1"/>
    </xf>
    <xf numFmtId="4" fontId="7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7" fillId="0" borderId="13" xfId="59" applyNumberFormat="1" applyFont="1" applyFill="1" applyBorder="1" applyAlignment="1">
      <alignment wrapText="1"/>
      <protection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1" borderId="14" xfId="0" applyFont="1" applyFill="1" applyBorder="1" applyAlignment="1">
      <alignment vertical="center" wrapText="1"/>
    </xf>
    <xf numFmtId="0" fontId="6" fillId="31" borderId="13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horizontal="left" vertical="center" wrapText="1"/>
    </xf>
    <xf numFmtId="49" fontId="5" fillId="31" borderId="13" xfId="0" applyNumberFormat="1" applyFont="1" applyFill="1" applyBorder="1" applyAlignment="1">
      <alignment horizontal="center" vertical="center" wrapText="1" shrinkToFi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174" fontId="6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7" fillId="0" borderId="13" xfId="38" applyNumberFormat="1" applyFont="1" applyFill="1" applyBorder="1" applyAlignment="1" applyProtection="1">
      <alignment horizontal="right" vertical="center" shrinkToFit="1"/>
      <protection/>
    </xf>
    <xf numFmtId="4" fontId="7" fillId="0" borderId="13" xfId="38" applyNumberFormat="1" applyFont="1" applyFill="1" applyBorder="1" applyAlignment="1" applyProtection="1">
      <alignment horizontal="right" vertical="center" wrapText="1" shrinkToFit="1"/>
      <protection/>
    </xf>
    <xf numFmtId="4" fontId="7" fillId="0" borderId="2" xfId="38" applyNumberFormat="1" applyFont="1" applyFill="1" applyAlignment="1" applyProtection="1">
      <alignment horizontal="right" vertical="center" wrapText="1" shrinkToFit="1"/>
      <protection/>
    </xf>
    <xf numFmtId="4" fontId="7" fillId="0" borderId="3" xfId="36" applyNumberFormat="1" applyFont="1" applyProtection="1">
      <alignment horizontal="right" vertical="center" shrinkToFit="1"/>
      <protection/>
    </xf>
    <xf numFmtId="1" fontId="9" fillId="0" borderId="3" xfId="35" applyNumberFormat="1" applyFont="1" applyProtection="1">
      <alignment horizontal="center" vertical="center" shrinkToFit="1"/>
      <protection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36" borderId="13" xfId="0" applyNumberFormat="1" applyFont="1" applyFill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45" xfId="35"/>
    <cellStyle name="xl51" xfId="36"/>
    <cellStyle name="xl52" xfId="37"/>
    <cellStyle name="xl59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01.02.201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60" zoomScalePageLayoutView="0" workbookViewId="0" topLeftCell="A1">
      <selection activeCell="J12" sqref="J12"/>
    </sheetView>
  </sheetViews>
  <sheetFormatPr defaultColWidth="9.00390625" defaultRowHeight="12.75"/>
  <cols>
    <col min="1" max="1" width="65.875" style="54" customWidth="1"/>
    <col min="2" max="2" width="25.125" style="54" customWidth="1"/>
    <col min="3" max="3" width="14.25390625" style="55" customWidth="1"/>
    <col min="4" max="4" width="16.75390625" style="55" customWidth="1"/>
    <col min="5" max="5" width="14.00390625" style="55" customWidth="1"/>
    <col min="6" max="7" width="10.75390625" style="54" customWidth="1"/>
    <col min="8" max="16384" width="9.125" style="54" customWidth="1"/>
  </cols>
  <sheetData>
    <row r="1" spans="1:7" ht="16.5" customHeight="1">
      <c r="A1" s="69" t="s">
        <v>146</v>
      </c>
      <c r="B1" s="69"/>
      <c r="C1" s="69"/>
      <c r="D1" s="69"/>
      <c r="E1" s="69"/>
      <c r="F1" s="69"/>
      <c r="G1" s="69"/>
    </row>
    <row r="2" spans="5:7" ht="12.75" customHeight="1">
      <c r="E2" s="71"/>
      <c r="F2" s="71"/>
      <c r="G2" s="56" t="s">
        <v>81</v>
      </c>
    </row>
    <row r="3" spans="1:7" ht="45" customHeight="1">
      <c r="A3" s="3" t="s">
        <v>0</v>
      </c>
      <c r="B3" s="3" t="s">
        <v>21</v>
      </c>
      <c r="C3" s="4" t="s">
        <v>147</v>
      </c>
      <c r="D3" s="4" t="s">
        <v>148</v>
      </c>
      <c r="E3" s="4" t="s">
        <v>149</v>
      </c>
      <c r="F3" s="5" t="s">
        <v>30</v>
      </c>
      <c r="G3" s="5" t="s">
        <v>142</v>
      </c>
    </row>
    <row r="4" spans="1:7" s="57" customFormat="1" ht="16.5" customHeight="1">
      <c r="A4" s="6" t="s">
        <v>1</v>
      </c>
      <c r="B4" s="6"/>
      <c r="C4" s="7">
        <f>C5+C22</f>
        <v>909660</v>
      </c>
      <c r="D4" s="7">
        <f>D5+D22</f>
        <v>1045274.2899999999</v>
      </c>
      <c r="E4" s="7">
        <f>E5+E22</f>
        <v>1118009.99</v>
      </c>
      <c r="F4" s="8">
        <f aca="true" t="shared" si="0" ref="F4:F36">D4/C4*100</f>
        <v>114.90823934217178</v>
      </c>
      <c r="G4" s="8">
        <f aca="true" t="shared" si="1" ref="G4:G36">D4/E4*100</f>
        <v>93.49418156809135</v>
      </c>
    </row>
    <row r="5" spans="1:7" s="1" customFormat="1" ht="12.75">
      <c r="A5" s="9" t="s">
        <v>15</v>
      </c>
      <c r="B5" s="10"/>
      <c r="C5" s="11">
        <f>C6+C9+C14+C16+C21</f>
        <v>821916</v>
      </c>
      <c r="D5" s="11">
        <f>D6+D9+D14+D16+D21</f>
        <v>839386.46</v>
      </c>
      <c r="E5" s="11">
        <f>E6+E9+E14+E16+E21</f>
        <v>764461.6799999999</v>
      </c>
      <c r="F5" s="12">
        <f t="shared" si="0"/>
        <v>102.12557730960341</v>
      </c>
      <c r="G5" s="12">
        <f t="shared" si="1"/>
        <v>109.8009857080083</v>
      </c>
    </row>
    <row r="6" spans="1:7" s="1" customFormat="1" ht="16.5" customHeight="1">
      <c r="A6" s="9" t="s">
        <v>2</v>
      </c>
      <c r="B6" s="10" t="s">
        <v>22</v>
      </c>
      <c r="C6" s="11">
        <f>C7</f>
        <v>80600</v>
      </c>
      <c r="D6" s="11">
        <f>D7</f>
        <v>84120.94</v>
      </c>
      <c r="E6" s="11">
        <f>E7</f>
        <v>97043.24</v>
      </c>
      <c r="F6" s="12">
        <f t="shared" si="0"/>
        <v>104.36841191066996</v>
      </c>
      <c r="G6" s="12">
        <f t="shared" si="1"/>
        <v>86.68397716316973</v>
      </c>
    </row>
    <row r="7" spans="1:7" s="1" customFormat="1" ht="12.75">
      <c r="A7" s="13" t="s">
        <v>3</v>
      </c>
      <c r="B7" s="14" t="s">
        <v>33</v>
      </c>
      <c r="C7" s="15">
        <v>80600</v>
      </c>
      <c r="D7" s="2">
        <v>84120.94</v>
      </c>
      <c r="E7" s="15">
        <v>97043.24</v>
      </c>
      <c r="F7" s="12">
        <f t="shared" si="0"/>
        <v>104.36841191066996</v>
      </c>
      <c r="G7" s="12">
        <f t="shared" si="1"/>
        <v>86.68397716316973</v>
      </c>
    </row>
    <row r="8" spans="1:7" s="1" customFormat="1" ht="12.75">
      <c r="A8" s="28" t="s">
        <v>134</v>
      </c>
      <c r="B8" s="14"/>
      <c r="C8" s="15">
        <f>C7*1/3</f>
        <v>26866.666666666668</v>
      </c>
      <c r="D8" s="15">
        <f>D7*1/3</f>
        <v>28040.313333333335</v>
      </c>
      <c r="E8" s="15">
        <f>E7*1/3</f>
        <v>32347.74666666667</v>
      </c>
      <c r="F8" s="12">
        <f t="shared" si="0"/>
        <v>104.36841191066996</v>
      </c>
      <c r="G8" s="12">
        <f t="shared" si="1"/>
        <v>86.68397716316973</v>
      </c>
    </row>
    <row r="9" spans="1:7" s="1" customFormat="1" ht="26.25" customHeight="1">
      <c r="A9" s="16" t="s">
        <v>71</v>
      </c>
      <c r="B9" s="10" t="s">
        <v>72</v>
      </c>
      <c r="C9" s="11">
        <f>C10+C11+C12+C13</f>
        <v>317080</v>
      </c>
      <c r="D9" s="11">
        <f>D10+D11+D12+D13</f>
        <v>365886.92</v>
      </c>
      <c r="E9" s="11">
        <f>E10+E11+E12+E13</f>
        <v>302787.71</v>
      </c>
      <c r="F9" s="12">
        <f t="shared" si="0"/>
        <v>115.39262015895042</v>
      </c>
      <c r="G9" s="12">
        <f t="shared" si="1"/>
        <v>120.83942244551471</v>
      </c>
    </row>
    <row r="10" spans="1:7" s="1" customFormat="1" ht="51" customHeight="1">
      <c r="A10" s="17" t="s">
        <v>73</v>
      </c>
      <c r="B10" s="18" t="s">
        <v>94</v>
      </c>
      <c r="C10" s="15">
        <v>133100</v>
      </c>
      <c r="D10" s="67">
        <v>183421.69</v>
      </c>
      <c r="E10" s="15">
        <v>139784.85</v>
      </c>
      <c r="F10" s="12">
        <f t="shared" si="0"/>
        <v>137.8074305033809</v>
      </c>
      <c r="G10" s="12">
        <f t="shared" si="1"/>
        <v>131.21714549180402</v>
      </c>
    </row>
    <row r="11" spans="1:7" s="1" customFormat="1" ht="65.25" customHeight="1">
      <c r="A11" s="17" t="s">
        <v>74</v>
      </c>
      <c r="B11" s="18" t="s">
        <v>95</v>
      </c>
      <c r="C11" s="15">
        <v>1500</v>
      </c>
      <c r="D11" s="67">
        <v>990.75</v>
      </c>
      <c r="E11" s="15">
        <v>983.07</v>
      </c>
      <c r="F11" s="12">
        <f t="shared" si="0"/>
        <v>66.05</v>
      </c>
      <c r="G11" s="12">
        <f t="shared" si="1"/>
        <v>100.78122615886966</v>
      </c>
    </row>
    <row r="12" spans="1:7" s="1" customFormat="1" ht="51.75" customHeight="1">
      <c r="A12" s="17" t="s">
        <v>75</v>
      </c>
      <c r="B12" s="18" t="s">
        <v>96</v>
      </c>
      <c r="C12" s="15">
        <v>182480</v>
      </c>
      <c r="D12" s="67">
        <v>202518.27</v>
      </c>
      <c r="E12" s="15">
        <v>185856.71</v>
      </c>
      <c r="F12" s="12">
        <f t="shared" si="0"/>
        <v>110.98107737834282</v>
      </c>
      <c r="G12" s="12">
        <f t="shared" si="1"/>
        <v>108.96473417612955</v>
      </c>
    </row>
    <row r="13" spans="1:7" s="1" customFormat="1" ht="51" customHeight="1">
      <c r="A13" s="17" t="s">
        <v>76</v>
      </c>
      <c r="B13" s="19" t="s">
        <v>97</v>
      </c>
      <c r="C13" s="15">
        <v>0</v>
      </c>
      <c r="D13" s="67">
        <v>-21043.79</v>
      </c>
      <c r="E13" s="15">
        <v>-23836.92</v>
      </c>
      <c r="F13" s="12"/>
      <c r="G13" s="12">
        <f t="shared" si="1"/>
        <v>88.28233681197068</v>
      </c>
    </row>
    <row r="14" spans="1:7" s="1" customFormat="1" ht="15.75" customHeight="1">
      <c r="A14" s="20" t="s">
        <v>4</v>
      </c>
      <c r="B14" s="21" t="s">
        <v>23</v>
      </c>
      <c r="C14" s="11">
        <f>C15</f>
        <v>33590</v>
      </c>
      <c r="D14" s="11">
        <f>D15</f>
        <v>33586.16</v>
      </c>
      <c r="E14" s="11">
        <f>E15</f>
        <v>18390</v>
      </c>
      <c r="F14" s="12">
        <f t="shared" si="0"/>
        <v>99.9885680261983</v>
      </c>
      <c r="G14" s="12">
        <f t="shared" si="1"/>
        <v>182.63273518216423</v>
      </c>
    </row>
    <row r="15" spans="1:7" s="1" customFormat="1" ht="14.25" customHeight="1">
      <c r="A15" s="22" t="s">
        <v>5</v>
      </c>
      <c r="B15" s="4" t="s">
        <v>34</v>
      </c>
      <c r="C15" s="15">
        <v>33590</v>
      </c>
      <c r="D15" s="67">
        <v>33586.16</v>
      </c>
      <c r="E15" s="15">
        <v>18390</v>
      </c>
      <c r="F15" s="12">
        <f t="shared" si="0"/>
        <v>99.9885680261983</v>
      </c>
      <c r="G15" s="12">
        <f t="shared" si="1"/>
        <v>182.63273518216423</v>
      </c>
    </row>
    <row r="16" spans="1:7" s="1" customFormat="1" ht="14.25" customHeight="1">
      <c r="A16" s="23" t="s">
        <v>6</v>
      </c>
      <c r="B16" s="24" t="s">
        <v>24</v>
      </c>
      <c r="C16" s="11">
        <f>C17+C18</f>
        <v>390646</v>
      </c>
      <c r="D16" s="11">
        <f>D17+D18</f>
        <v>355792.44</v>
      </c>
      <c r="E16" s="11">
        <f>E17+E18</f>
        <v>346240.73</v>
      </c>
      <c r="F16" s="12">
        <f t="shared" si="0"/>
        <v>91.07796828842481</v>
      </c>
      <c r="G16" s="12">
        <f t="shared" si="1"/>
        <v>102.75869046371294</v>
      </c>
    </row>
    <row r="17" spans="1:9" s="1" customFormat="1" ht="12.75" customHeight="1">
      <c r="A17" s="22" t="s">
        <v>7</v>
      </c>
      <c r="B17" s="4" t="s">
        <v>25</v>
      </c>
      <c r="C17" s="15">
        <v>108710</v>
      </c>
      <c r="D17" s="64">
        <v>112720.48</v>
      </c>
      <c r="E17" s="15">
        <v>131095.1</v>
      </c>
      <c r="F17" s="12">
        <f t="shared" si="0"/>
        <v>103.68915463158864</v>
      </c>
      <c r="G17" s="12">
        <f t="shared" si="1"/>
        <v>85.98374767630521</v>
      </c>
      <c r="H17" s="1">
        <v>111424.57</v>
      </c>
      <c r="I17" s="1">
        <v>599.91</v>
      </c>
    </row>
    <row r="18" spans="1:7" s="1" customFormat="1" ht="12" customHeight="1">
      <c r="A18" s="23" t="s">
        <v>18</v>
      </c>
      <c r="B18" s="24" t="s">
        <v>44</v>
      </c>
      <c r="C18" s="11">
        <f>C19+C20</f>
        <v>281936</v>
      </c>
      <c r="D18" s="11">
        <f>D19+D20</f>
        <v>243071.96000000002</v>
      </c>
      <c r="E18" s="11">
        <f>E19+E20</f>
        <v>215145.63</v>
      </c>
      <c r="F18" s="12">
        <f t="shared" si="0"/>
        <v>86.21529708870099</v>
      </c>
      <c r="G18" s="12">
        <f t="shared" si="1"/>
        <v>112.98019857526273</v>
      </c>
    </row>
    <row r="19" spans="1:9" s="1" customFormat="1" ht="28.5" customHeight="1">
      <c r="A19" s="25" t="s">
        <v>77</v>
      </c>
      <c r="B19" s="4" t="s">
        <v>78</v>
      </c>
      <c r="C19" s="64">
        <v>12000</v>
      </c>
      <c r="D19" s="67">
        <f>H19+I19</f>
        <v>3834.0699999999997</v>
      </c>
      <c r="E19" s="15">
        <v>31713.35</v>
      </c>
      <c r="F19" s="12">
        <f t="shared" si="0"/>
        <v>31.95058333333333</v>
      </c>
      <c r="G19" s="12">
        <f t="shared" si="1"/>
        <v>12.089766612483386</v>
      </c>
      <c r="H19" s="1">
        <v>4566.2</v>
      </c>
      <c r="I19" s="1">
        <v>-732.13</v>
      </c>
    </row>
    <row r="20" spans="1:9" s="1" customFormat="1" ht="28.5" customHeight="1">
      <c r="A20" s="25" t="s">
        <v>79</v>
      </c>
      <c r="B20" s="4" t="s">
        <v>80</v>
      </c>
      <c r="C20" s="64">
        <v>269936</v>
      </c>
      <c r="D20" s="67">
        <v>239237.89</v>
      </c>
      <c r="E20" s="15">
        <v>183432.28</v>
      </c>
      <c r="F20" s="12">
        <f t="shared" si="0"/>
        <v>88.62763395767887</v>
      </c>
      <c r="G20" s="12">
        <f t="shared" si="1"/>
        <v>130.42300406449726</v>
      </c>
      <c r="H20" s="1">
        <v>235879.04</v>
      </c>
      <c r="I20" s="1">
        <v>2324.85</v>
      </c>
    </row>
    <row r="21" spans="1:7" s="58" customFormat="1" ht="12.75" customHeight="1" hidden="1">
      <c r="A21" s="23" t="s">
        <v>39</v>
      </c>
      <c r="B21" s="26" t="s">
        <v>40</v>
      </c>
      <c r="C21" s="11">
        <v>0</v>
      </c>
      <c r="D21" s="11">
        <v>0</v>
      </c>
      <c r="E21" s="11">
        <v>0</v>
      </c>
      <c r="F21" s="12" t="e">
        <f t="shared" si="0"/>
        <v>#DIV/0!</v>
      </c>
      <c r="G21" s="12" t="e">
        <f t="shared" si="1"/>
        <v>#DIV/0!</v>
      </c>
    </row>
    <row r="22" spans="1:7" s="1" customFormat="1" ht="12.75">
      <c r="A22" s="16" t="s">
        <v>16</v>
      </c>
      <c r="B22" s="26"/>
      <c r="C22" s="27">
        <f>C23+C27+C32+C33+C30</f>
        <v>87744</v>
      </c>
      <c r="D22" s="27">
        <f>D23+D27+D32+D33+D30</f>
        <v>205887.83</v>
      </c>
      <c r="E22" s="27">
        <f>E23+E27+E32+E33+E30</f>
        <v>353548.31</v>
      </c>
      <c r="F22" s="12">
        <f t="shared" si="0"/>
        <v>234.64604987235595</v>
      </c>
      <c r="G22" s="12">
        <f t="shared" si="1"/>
        <v>58.23470914059806</v>
      </c>
    </row>
    <row r="23" spans="1:7" s="1" customFormat="1" ht="31.5" customHeight="1">
      <c r="A23" s="16" t="s">
        <v>93</v>
      </c>
      <c r="B23" s="26" t="s">
        <v>98</v>
      </c>
      <c r="C23" s="27">
        <f>C24+C25+C26</f>
        <v>38041</v>
      </c>
      <c r="D23" s="27">
        <f>D24+D25+D26</f>
        <v>38041.22</v>
      </c>
      <c r="E23" s="27">
        <f>E24+E25+E26</f>
        <v>38041.22</v>
      </c>
      <c r="F23" s="12">
        <f t="shared" si="0"/>
        <v>100.00057832338794</v>
      </c>
      <c r="G23" s="12">
        <f t="shared" si="1"/>
        <v>100</v>
      </c>
    </row>
    <row r="24" spans="1:7" s="1" customFormat="1" ht="51.75" customHeight="1">
      <c r="A24" s="28" t="s">
        <v>92</v>
      </c>
      <c r="B24" s="29" t="s">
        <v>99</v>
      </c>
      <c r="C24" s="30">
        <v>38041</v>
      </c>
      <c r="D24" s="30">
        <v>38041.22</v>
      </c>
      <c r="E24" s="15">
        <v>38041.22</v>
      </c>
      <c r="F24" s="12">
        <f t="shared" si="0"/>
        <v>100.00057832338794</v>
      </c>
      <c r="G24" s="12">
        <f t="shared" si="1"/>
        <v>100</v>
      </c>
    </row>
    <row r="25" spans="1:7" s="1" customFormat="1" ht="51" hidden="1">
      <c r="A25" s="28" t="s">
        <v>89</v>
      </c>
      <c r="B25" s="29" t="s">
        <v>100</v>
      </c>
      <c r="C25" s="65"/>
      <c r="D25" s="30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8" t="s">
        <v>113</v>
      </c>
      <c r="B26" s="29" t="s">
        <v>114</v>
      </c>
      <c r="C26" s="65"/>
      <c r="D26" s="30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>
      <c r="A27" s="16" t="s">
        <v>90</v>
      </c>
      <c r="B27" s="26" t="s">
        <v>91</v>
      </c>
      <c r="C27" s="27">
        <f>C28+C29</f>
        <v>17800</v>
      </c>
      <c r="D27" s="27">
        <f>D28+D29</f>
        <v>17800</v>
      </c>
      <c r="E27" s="27">
        <f>E28+E29</f>
        <v>30556.120000000003</v>
      </c>
      <c r="F27" s="12">
        <f t="shared" si="0"/>
        <v>100</v>
      </c>
      <c r="G27" s="12">
        <f t="shared" si="1"/>
        <v>58.253469354093376</v>
      </c>
    </row>
    <row r="28" spans="1:7" s="58" customFormat="1" ht="25.5">
      <c r="A28" s="28" t="s">
        <v>87</v>
      </c>
      <c r="B28" s="29" t="s">
        <v>101</v>
      </c>
      <c r="C28" s="30">
        <v>3000</v>
      </c>
      <c r="D28" s="30">
        <v>3000</v>
      </c>
      <c r="E28" s="30">
        <v>5496.9</v>
      </c>
      <c r="F28" s="12">
        <f t="shared" si="0"/>
        <v>100</v>
      </c>
      <c r="G28" s="12">
        <f t="shared" si="1"/>
        <v>54.57621568520439</v>
      </c>
    </row>
    <row r="29" spans="1:7" s="1" customFormat="1" ht="12" customHeight="1">
      <c r="A29" s="31" t="s">
        <v>82</v>
      </c>
      <c r="B29" s="32" t="s">
        <v>102</v>
      </c>
      <c r="C29" s="30">
        <v>14800</v>
      </c>
      <c r="D29" s="30">
        <v>14800</v>
      </c>
      <c r="E29" s="30">
        <v>25059.22</v>
      </c>
      <c r="F29" s="12">
        <f t="shared" si="0"/>
        <v>100</v>
      </c>
      <c r="G29" s="12">
        <f t="shared" si="1"/>
        <v>59.06009843881812</v>
      </c>
    </row>
    <row r="30" spans="1:7" ht="25.5">
      <c r="A30" s="33" t="s">
        <v>103</v>
      </c>
      <c r="B30" s="34" t="s">
        <v>104</v>
      </c>
      <c r="C30" s="27">
        <f>C31</f>
        <v>6393</v>
      </c>
      <c r="D30" s="27">
        <f>D31</f>
        <v>6393.6</v>
      </c>
      <c r="E30" s="27">
        <f>E31</f>
        <v>90000</v>
      </c>
      <c r="F30" s="12">
        <f t="shared" si="0"/>
        <v>100.00938526513374</v>
      </c>
      <c r="G30" s="12">
        <f t="shared" si="1"/>
        <v>7.104000000000001</v>
      </c>
    </row>
    <row r="31" spans="1:7" ht="63.75">
      <c r="A31" s="31" t="s">
        <v>105</v>
      </c>
      <c r="B31" s="32" t="s">
        <v>106</v>
      </c>
      <c r="C31" s="30">
        <v>6393</v>
      </c>
      <c r="D31" s="30">
        <v>6393.6</v>
      </c>
      <c r="E31" s="30">
        <v>90000</v>
      </c>
      <c r="F31" s="12">
        <f t="shared" si="0"/>
        <v>100.00938526513374</v>
      </c>
      <c r="G31" s="12">
        <f t="shared" si="1"/>
        <v>7.104000000000001</v>
      </c>
    </row>
    <row r="32" spans="1:7" ht="12.75">
      <c r="A32" s="33" t="s">
        <v>50</v>
      </c>
      <c r="B32" s="35" t="s">
        <v>107</v>
      </c>
      <c r="C32" s="27">
        <v>25510</v>
      </c>
      <c r="D32" s="27">
        <v>25510.45</v>
      </c>
      <c r="E32" s="27">
        <v>21938.97</v>
      </c>
      <c r="F32" s="12">
        <f t="shared" si="0"/>
        <v>100.00176401411211</v>
      </c>
      <c r="G32" s="12">
        <f t="shared" si="1"/>
        <v>116.27915986940134</v>
      </c>
    </row>
    <row r="33" spans="1:7" ht="12" customHeight="1">
      <c r="A33" s="36" t="s">
        <v>108</v>
      </c>
      <c r="B33" s="37"/>
      <c r="C33" s="27">
        <f>C34+C35+C36</f>
        <v>0</v>
      </c>
      <c r="D33" s="27">
        <f>D34+D35+D36</f>
        <v>118142.56</v>
      </c>
      <c r="E33" s="27">
        <f>E34+E35+E36</f>
        <v>173012</v>
      </c>
      <c r="F33" s="12" t="e">
        <f t="shared" si="0"/>
        <v>#DIV/0!</v>
      </c>
      <c r="G33" s="12">
        <f t="shared" si="1"/>
        <v>68.28576052528147</v>
      </c>
    </row>
    <row r="34" spans="1:7" ht="12.75" hidden="1">
      <c r="A34" s="38" t="s">
        <v>109</v>
      </c>
      <c r="B34" s="39" t="s">
        <v>110</v>
      </c>
      <c r="C34" s="30">
        <v>0</v>
      </c>
      <c r="D34" s="30">
        <v>0</v>
      </c>
      <c r="E34" s="30">
        <v>0</v>
      </c>
      <c r="F34" s="12" t="e">
        <f t="shared" si="0"/>
        <v>#DIV/0!</v>
      </c>
      <c r="G34" s="12" t="e">
        <f t="shared" si="1"/>
        <v>#DIV/0!</v>
      </c>
    </row>
    <row r="35" spans="1:7" ht="12.75" hidden="1">
      <c r="A35" s="31" t="s">
        <v>111</v>
      </c>
      <c r="B35" s="5" t="s">
        <v>112</v>
      </c>
      <c r="C35" s="30">
        <v>0</v>
      </c>
      <c r="D35" s="30">
        <v>0</v>
      </c>
      <c r="E35" s="30">
        <v>0</v>
      </c>
      <c r="F35" s="12" t="e">
        <f t="shared" si="0"/>
        <v>#DIV/0!</v>
      </c>
      <c r="G35" s="12" t="e">
        <f t="shared" si="1"/>
        <v>#DIV/0!</v>
      </c>
    </row>
    <row r="36" spans="1:7" ht="12.75">
      <c r="A36" s="31" t="s">
        <v>135</v>
      </c>
      <c r="B36" s="5" t="s">
        <v>136</v>
      </c>
      <c r="C36" s="67"/>
      <c r="D36" s="30">
        <v>118142.56</v>
      </c>
      <c r="E36" s="30">
        <v>173012</v>
      </c>
      <c r="F36" s="12" t="e">
        <f t="shared" si="0"/>
        <v>#DIV/0!</v>
      </c>
      <c r="G36" s="12">
        <f t="shared" si="1"/>
        <v>68.28576052528147</v>
      </c>
    </row>
    <row r="37" spans="1:7" s="57" customFormat="1" ht="12" customHeight="1">
      <c r="A37" s="40" t="s">
        <v>8</v>
      </c>
      <c r="B37" s="41" t="s">
        <v>26</v>
      </c>
      <c r="C37" s="7">
        <f>C38+C39+C40+C41+C42+C45+C46+C48+C50+C47+C43+C49+C44+C52</f>
        <v>6427569.4</v>
      </c>
      <c r="D37" s="7">
        <f>D38+D39+D40+D41+D42+D45+D46+D48+D50+D47+D43+D49+D44+D52</f>
        <v>5693186.5600000005</v>
      </c>
      <c r="E37" s="7">
        <f>E38+E39+E40+E41+E42+E45+E46+E48+E50+E47+E43+E49+E44</f>
        <v>7378544.6</v>
      </c>
      <c r="F37" s="8">
        <f aca="true" t="shared" si="2" ref="F37:F53">D37/C37*100</f>
        <v>88.57448602577516</v>
      </c>
      <c r="G37" s="8">
        <f aca="true" t="shared" si="3" ref="G37:G53">D37/E37*100</f>
        <v>77.15866568049206</v>
      </c>
    </row>
    <row r="38" spans="1:7" s="1" customFormat="1" ht="12.75">
      <c r="A38" s="28" t="s">
        <v>127</v>
      </c>
      <c r="B38" s="29" t="s">
        <v>118</v>
      </c>
      <c r="C38" s="64">
        <v>2212845</v>
      </c>
      <c r="D38" s="67">
        <v>2212845</v>
      </c>
      <c r="E38" s="15">
        <v>2156089</v>
      </c>
      <c r="F38" s="12">
        <f t="shared" si="2"/>
        <v>100</v>
      </c>
      <c r="G38" s="12">
        <f t="shared" si="3"/>
        <v>102.63235886830276</v>
      </c>
    </row>
    <row r="39" spans="1:7" s="1" customFormat="1" ht="25.5">
      <c r="A39" s="28" t="s">
        <v>70</v>
      </c>
      <c r="B39" s="29" t="s">
        <v>119</v>
      </c>
      <c r="C39" s="64">
        <v>0</v>
      </c>
      <c r="D39" s="64">
        <v>0</v>
      </c>
      <c r="E39" s="15">
        <v>1753694</v>
      </c>
      <c r="F39" s="12" t="e">
        <f t="shared" si="2"/>
        <v>#DIV/0!</v>
      </c>
      <c r="G39" s="12">
        <f t="shared" si="3"/>
        <v>0</v>
      </c>
    </row>
    <row r="40" spans="1:7" s="1" customFormat="1" ht="12.75" hidden="1">
      <c r="A40" s="28" t="s">
        <v>35</v>
      </c>
      <c r="B40" s="29" t="s">
        <v>36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8" t="s">
        <v>66</v>
      </c>
      <c r="B41" s="29" t="s">
        <v>67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2" t="s">
        <v>38</v>
      </c>
      <c r="B42" s="29" t="s">
        <v>48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8" t="s">
        <v>115</v>
      </c>
      <c r="B43" s="29" t="s">
        <v>120</v>
      </c>
      <c r="C43" s="66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8" t="s">
        <v>116</v>
      </c>
      <c r="B44" s="29" t="s">
        <v>117</v>
      </c>
      <c r="C44" s="66">
        <v>477694</v>
      </c>
      <c r="D44" s="15">
        <v>477694</v>
      </c>
      <c r="E44" s="15">
        <v>726306</v>
      </c>
      <c r="F44" s="12">
        <f t="shared" si="2"/>
        <v>100</v>
      </c>
      <c r="G44" s="12">
        <f t="shared" si="3"/>
        <v>65.77035023805394</v>
      </c>
    </row>
    <row r="45" spans="1:7" s="1" customFormat="1" ht="18" customHeight="1">
      <c r="A45" s="28" t="s">
        <v>128</v>
      </c>
      <c r="B45" s="29" t="s">
        <v>121</v>
      </c>
      <c r="C45" s="67">
        <v>2200399.2</v>
      </c>
      <c r="D45" s="67">
        <v>1436324.2</v>
      </c>
      <c r="E45" s="15">
        <v>1539065</v>
      </c>
      <c r="F45" s="12">
        <f t="shared" si="2"/>
        <v>65.27561907857446</v>
      </c>
      <c r="G45" s="12">
        <f t="shared" si="3"/>
        <v>93.324466478024</v>
      </c>
    </row>
    <row r="46" spans="1:7" s="1" customFormat="1" ht="12.75">
      <c r="A46" s="28" t="s">
        <v>37</v>
      </c>
      <c r="B46" s="29" t="s">
        <v>122</v>
      </c>
      <c r="C46" s="64">
        <v>99864</v>
      </c>
      <c r="D46" s="67">
        <v>99864</v>
      </c>
      <c r="E46" s="15">
        <v>103679</v>
      </c>
      <c r="F46" s="12">
        <f t="shared" si="2"/>
        <v>100</v>
      </c>
      <c r="G46" s="12">
        <f t="shared" si="3"/>
        <v>96.32037346039218</v>
      </c>
    </row>
    <row r="47" spans="1:7" s="1" customFormat="1" ht="25.5">
      <c r="A47" s="28" t="s">
        <v>88</v>
      </c>
      <c r="B47" s="29" t="s">
        <v>123</v>
      </c>
      <c r="C47" s="67">
        <v>28585.2</v>
      </c>
      <c r="D47" s="67">
        <v>28585.2</v>
      </c>
      <c r="E47" s="15">
        <v>0</v>
      </c>
      <c r="F47" s="12">
        <f t="shared" si="2"/>
        <v>100</v>
      </c>
      <c r="G47" s="12" t="e">
        <f t="shared" si="3"/>
        <v>#DIV/0!</v>
      </c>
    </row>
    <row r="48" spans="1:7" s="1" customFormat="1" ht="38.25" hidden="1">
      <c r="A48" s="43" t="s">
        <v>130</v>
      </c>
      <c r="B48" s="29" t="s">
        <v>131</v>
      </c>
      <c r="C48" s="15"/>
      <c r="D48" s="15"/>
      <c r="E48" s="15"/>
      <c r="F48" s="12" t="e">
        <f t="shared" si="2"/>
        <v>#DIV/0!</v>
      </c>
      <c r="G48" s="12" t="e">
        <f t="shared" si="3"/>
        <v>#DIV/0!</v>
      </c>
    </row>
    <row r="49" spans="1:7" s="1" customFormat="1" ht="12.75">
      <c r="A49" s="28" t="s">
        <v>43</v>
      </c>
      <c r="B49" s="29" t="s">
        <v>129</v>
      </c>
      <c r="C49" s="67">
        <v>1417062</v>
      </c>
      <c r="D49" s="15">
        <v>1417062</v>
      </c>
      <c r="E49" s="15">
        <v>1047143.6</v>
      </c>
      <c r="F49" s="12">
        <f t="shared" si="2"/>
        <v>100</v>
      </c>
      <c r="G49" s="12">
        <f t="shared" si="3"/>
        <v>135.32642514360018</v>
      </c>
    </row>
    <row r="50" spans="1:7" s="1" customFormat="1" ht="12.75">
      <c r="A50" s="16" t="s">
        <v>57</v>
      </c>
      <c r="B50" s="26" t="s">
        <v>124</v>
      </c>
      <c r="C50" s="11">
        <f>C51</f>
        <v>0</v>
      </c>
      <c r="D50" s="11">
        <f>D51</f>
        <v>29692.16</v>
      </c>
      <c r="E50" s="11">
        <f>E51</f>
        <v>52568</v>
      </c>
      <c r="F50" s="12" t="e">
        <f t="shared" si="2"/>
        <v>#DIV/0!</v>
      </c>
      <c r="G50" s="12">
        <f t="shared" si="3"/>
        <v>56.48333586973063</v>
      </c>
    </row>
    <row r="51" spans="1:7" s="1" customFormat="1" ht="12.75">
      <c r="A51" s="28" t="s">
        <v>58</v>
      </c>
      <c r="B51" s="29" t="s">
        <v>125</v>
      </c>
      <c r="C51" s="15"/>
      <c r="D51" s="15">
        <v>29692.16</v>
      </c>
      <c r="E51" s="15">
        <v>52568</v>
      </c>
      <c r="F51" s="12" t="e">
        <f t="shared" si="2"/>
        <v>#DIV/0!</v>
      </c>
      <c r="G51" s="12">
        <f t="shared" si="3"/>
        <v>56.48333586973063</v>
      </c>
    </row>
    <row r="52" spans="1:7" s="1" customFormat="1" ht="24.75" customHeight="1">
      <c r="A52" s="28" t="s">
        <v>144</v>
      </c>
      <c r="B52" s="68" t="s">
        <v>145</v>
      </c>
      <c r="C52" s="15">
        <v>-8880</v>
      </c>
      <c r="D52" s="15">
        <v>-8880</v>
      </c>
      <c r="E52" s="15"/>
      <c r="F52" s="12"/>
      <c r="G52" s="12"/>
    </row>
    <row r="53" spans="1:7" s="57" customFormat="1" ht="17.25" customHeight="1">
      <c r="A53" s="44" t="s">
        <v>9</v>
      </c>
      <c r="B53" s="45"/>
      <c r="C53" s="46">
        <f>C4+C37</f>
        <v>7337229.4</v>
      </c>
      <c r="D53" s="46">
        <f>D4+D37</f>
        <v>6738460.850000001</v>
      </c>
      <c r="E53" s="46">
        <f>E4+E37</f>
        <v>8496554.59</v>
      </c>
      <c r="F53" s="8">
        <f t="shared" si="2"/>
        <v>91.83930994443216</v>
      </c>
      <c r="G53" s="8">
        <f t="shared" si="3"/>
        <v>79.30815695494755</v>
      </c>
    </row>
    <row r="54" spans="1:7" s="1" customFormat="1" ht="12.75" customHeight="1">
      <c r="A54" s="26" t="s">
        <v>10</v>
      </c>
      <c r="B54" s="26"/>
      <c r="C54" s="11"/>
      <c r="D54" s="11"/>
      <c r="E54" s="11"/>
      <c r="F54" s="12"/>
      <c r="G54" s="12"/>
    </row>
    <row r="55" spans="1:7" s="1" customFormat="1" ht="15.75" customHeight="1">
      <c r="A55" s="23" t="s">
        <v>11</v>
      </c>
      <c r="B55" s="47" t="s">
        <v>49</v>
      </c>
      <c r="C55" s="11">
        <v>1624723.78</v>
      </c>
      <c r="D55" s="11">
        <v>1623062.71</v>
      </c>
      <c r="E55" s="11">
        <v>1875129.71</v>
      </c>
      <c r="F55" s="12">
        <f aca="true" t="shared" si="4" ref="F55:F77">D55/C55*100</f>
        <v>99.89776292927773</v>
      </c>
      <c r="G55" s="12">
        <f aca="true" t="shared" si="5" ref="G55:G77">D55/E55*100</f>
        <v>86.5573566108128</v>
      </c>
    </row>
    <row r="56" spans="1:7" s="1" customFormat="1" ht="12.75">
      <c r="A56" s="22" t="s">
        <v>12</v>
      </c>
      <c r="B56" s="29">
        <v>211.213</v>
      </c>
      <c r="C56" s="73">
        <v>1363159.97</v>
      </c>
      <c r="D56" s="73">
        <v>1362249.09</v>
      </c>
      <c r="E56" s="15">
        <v>1140075.9</v>
      </c>
      <c r="F56" s="12">
        <f t="shared" si="4"/>
        <v>99.9331787889869</v>
      </c>
      <c r="G56" s="12">
        <f t="shared" si="5"/>
        <v>119.48757885330268</v>
      </c>
    </row>
    <row r="57" spans="1:7" s="1" customFormat="1" ht="12.75">
      <c r="A57" s="22" t="s">
        <v>19</v>
      </c>
      <c r="B57" s="29">
        <v>223</v>
      </c>
      <c r="C57" s="73">
        <v>108952</v>
      </c>
      <c r="D57" s="73">
        <v>108952</v>
      </c>
      <c r="E57" s="15">
        <v>195000</v>
      </c>
      <c r="F57" s="12">
        <f t="shared" si="4"/>
        <v>100</v>
      </c>
      <c r="G57" s="12">
        <f t="shared" si="5"/>
        <v>55.87282051282051</v>
      </c>
    </row>
    <row r="58" spans="1:7" s="1" customFormat="1" ht="12.75">
      <c r="A58" s="22" t="s">
        <v>13</v>
      </c>
      <c r="B58" s="29"/>
      <c r="C58" s="15">
        <f>C55-C56-C57</f>
        <v>152611.81000000006</v>
      </c>
      <c r="D58" s="15">
        <f>D55-D56-D57</f>
        <v>151861.61999999988</v>
      </c>
      <c r="E58" s="15">
        <f>E55-E56-E57</f>
        <v>540053.81</v>
      </c>
      <c r="F58" s="12">
        <f t="shared" si="4"/>
        <v>99.50843253873984</v>
      </c>
      <c r="G58" s="12">
        <f t="shared" si="5"/>
        <v>28.119720144183386</v>
      </c>
    </row>
    <row r="59" spans="1:7" s="1" customFormat="1" ht="12.75" hidden="1">
      <c r="A59" s="23" t="s">
        <v>42</v>
      </c>
      <c r="B59" s="47" t="s">
        <v>41</v>
      </c>
      <c r="C59" s="15"/>
      <c r="D59" s="15"/>
      <c r="E59" s="15"/>
      <c r="F59" s="12" t="e">
        <f t="shared" si="4"/>
        <v>#DIV/0!</v>
      </c>
      <c r="G59" s="12" t="e">
        <f t="shared" si="5"/>
        <v>#DIV/0!</v>
      </c>
    </row>
    <row r="60" spans="1:7" s="1" customFormat="1" ht="12.75">
      <c r="A60" s="23" t="s">
        <v>20</v>
      </c>
      <c r="B60" s="47" t="s">
        <v>31</v>
      </c>
      <c r="C60" s="11">
        <v>99864</v>
      </c>
      <c r="D60" s="11">
        <v>99864</v>
      </c>
      <c r="E60" s="11">
        <v>103679</v>
      </c>
      <c r="F60" s="12">
        <f t="shared" si="4"/>
        <v>100</v>
      </c>
      <c r="G60" s="12">
        <f t="shared" si="5"/>
        <v>96.32037346039218</v>
      </c>
    </row>
    <row r="61" spans="1:7" s="1" customFormat="1" ht="12.75" hidden="1">
      <c r="A61" s="23" t="s">
        <v>27</v>
      </c>
      <c r="B61" s="47" t="s">
        <v>65</v>
      </c>
      <c r="C61" s="11">
        <v>0</v>
      </c>
      <c r="D61" s="11">
        <v>0</v>
      </c>
      <c r="E61" s="11">
        <v>0</v>
      </c>
      <c r="F61" s="12" t="e">
        <f t="shared" si="4"/>
        <v>#DIV/0!</v>
      </c>
      <c r="G61" s="12" t="e">
        <f t="shared" si="5"/>
        <v>#DIV/0!</v>
      </c>
    </row>
    <row r="62" spans="1:7" s="1" customFormat="1" ht="12.75">
      <c r="A62" s="16" t="s">
        <v>27</v>
      </c>
      <c r="B62" s="47" t="s">
        <v>143</v>
      </c>
      <c r="C62" s="11">
        <v>41500</v>
      </c>
      <c r="D62" s="11">
        <v>41500</v>
      </c>
      <c r="E62" s="11">
        <v>3800</v>
      </c>
      <c r="F62" s="12">
        <f t="shared" si="4"/>
        <v>100</v>
      </c>
      <c r="G62" s="12">
        <f t="shared" si="5"/>
        <v>1092.1052631578948</v>
      </c>
    </row>
    <row r="63" spans="1:7" s="1" customFormat="1" ht="12.75">
      <c r="A63" s="23" t="s">
        <v>59</v>
      </c>
      <c r="B63" s="47" t="s">
        <v>60</v>
      </c>
      <c r="C63" s="11">
        <f>C67+C68+C65+C66+C64</f>
        <v>2441649.2</v>
      </c>
      <c r="D63" s="11">
        <f>D67+D68+D65+D66+D64</f>
        <v>1667188.92</v>
      </c>
      <c r="E63" s="11">
        <f>E67+E68+E65+E66+E64</f>
        <v>2092652.52</v>
      </c>
      <c r="F63" s="12">
        <f t="shared" si="4"/>
        <v>68.28126333627287</v>
      </c>
      <c r="G63" s="12">
        <f t="shared" si="5"/>
        <v>79.66869339588209</v>
      </c>
    </row>
    <row r="64" spans="1:7" s="1" customFormat="1" ht="12.75" hidden="1">
      <c r="A64" s="28" t="s">
        <v>138</v>
      </c>
      <c r="B64" s="48" t="s">
        <v>137</v>
      </c>
      <c r="C64" s="15">
        <v>0</v>
      </c>
      <c r="D64" s="15">
        <v>0</v>
      </c>
      <c r="E64" s="15">
        <v>0</v>
      </c>
      <c r="F64" s="12" t="e">
        <f t="shared" si="4"/>
        <v>#DIV/0!</v>
      </c>
      <c r="G64" s="12" t="e">
        <f t="shared" si="5"/>
        <v>#DIV/0!</v>
      </c>
    </row>
    <row r="65" spans="1:7" s="1" customFormat="1" ht="12.75">
      <c r="A65" s="22" t="s">
        <v>83</v>
      </c>
      <c r="B65" s="48" t="s">
        <v>84</v>
      </c>
      <c r="C65" s="15">
        <v>64585.2</v>
      </c>
      <c r="D65" s="15">
        <v>64585.2</v>
      </c>
      <c r="E65" s="15">
        <v>0</v>
      </c>
      <c r="F65" s="12">
        <f t="shared" si="4"/>
        <v>100</v>
      </c>
      <c r="G65" s="12" t="e">
        <f t="shared" si="5"/>
        <v>#DIV/0!</v>
      </c>
    </row>
    <row r="66" spans="1:7" s="1" customFormat="1" ht="12.75">
      <c r="A66" s="22" t="s">
        <v>133</v>
      </c>
      <c r="B66" s="48" t="s">
        <v>132</v>
      </c>
      <c r="C66" s="15">
        <v>0</v>
      </c>
      <c r="D66" s="15">
        <v>0</v>
      </c>
      <c r="E66" s="15">
        <v>80000</v>
      </c>
      <c r="F66" s="12" t="e">
        <f t="shared" si="4"/>
        <v>#DIV/0!</v>
      </c>
      <c r="G66" s="12">
        <f t="shared" si="5"/>
        <v>0</v>
      </c>
    </row>
    <row r="67" spans="1:7" s="1" customFormat="1" ht="15" customHeight="1">
      <c r="A67" s="22" t="s">
        <v>68</v>
      </c>
      <c r="B67" s="48" t="s">
        <v>69</v>
      </c>
      <c r="C67" s="15">
        <v>2370914</v>
      </c>
      <c r="D67" s="15">
        <v>1596456</v>
      </c>
      <c r="E67" s="15">
        <v>1932448.52</v>
      </c>
      <c r="F67" s="12">
        <f t="shared" si="4"/>
        <v>67.33504462835852</v>
      </c>
      <c r="G67" s="12">
        <f t="shared" si="5"/>
        <v>82.61311923590078</v>
      </c>
    </row>
    <row r="68" spans="1:7" s="1" customFormat="1" ht="12.75">
      <c r="A68" s="22" t="s">
        <v>51</v>
      </c>
      <c r="B68" s="48" t="s">
        <v>52</v>
      </c>
      <c r="C68" s="15">
        <v>6150</v>
      </c>
      <c r="D68" s="15">
        <v>6147.72</v>
      </c>
      <c r="E68" s="15">
        <v>80204</v>
      </c>
      <c r="F68" s="12">
        <f t="shared" si="4"/>
        <v>99.9629268292683</v>
      </c>
      <c r="G68" s="12">
        <f t="shared" si="5"/>
        <v>7.6651039848386615</v>
      </c>
    </row>
    <row r="69" spans="1:7" s="1" customFormat="1" ht="15" customHeight="1">
      <c r="A69" s="23" t="s">
        <v>46</v>
      </c>
      <c r="B69" s="47" t="s">
        <v>45</v>
      </c>
      <c r="C69" s="11">
        <f>C70+C71+C72+C73</f>
        <v>1052424.42</v>
      </c>
      <c r="D69" s="11">
        <f>D70+D71+D72+D73</f>
        <v>965978.38</v>
      </c>
      <c r="E69" s="11">
        <f>E70+E71+E72+E73</f>
        <v>2748230.8</v>
      </c>
      <c r="F69" s="12">
        <f t="shared" si="4"/>
        <v>91.78600967849074</v>
      </c>
      <c r="G69" s="12">
        <f t="shared" si="5"/>
        <v>35.14909955888712</v>
      </c>
    </row>
    <row r="70" spans="1:7" s="1" customFormat="1" ht="12.75">
      <c r="A70" s="22" t="s">
        <v>61</v>
      </c>
      <c r="B70" s="48" t="s">
        <v>63</v>
      </c>
      <c r="C70" s="15">
        <v>0</v>
      </c>
      <c r="D70" s="15">
        <v>0</v>
      </c>
      <c r="E70" s="15">
        <v>15000</v>
      </c>
      <c r="F70" s="12" t="e">
        <f t="shared" si="4"/>
        <v>#DIV/0!</v>
      </c>
      <c r="G70" s="12">
        <f t="shared" si="5"/>
        <v>0</v>
      </c>
    </row>
    <row r="71" spans="1:7" s="1" customFormat="1" ht="12.75">
      <c r="A71" s="22" t="s">
        <v>62</v>
      </c>
      <c r="B71" s="48" t="s">
        <v>64</v>
      </c>
      <c r="C71" s="15">
        <v>137957.36</v>
      </c>
      <c r="D71" s="15">
        <v>137957.36</v>
      </c>
      <c r="E71" s="15">
        <v>197125.63</v>
      </c>
      <c r="F71" s="12">
        <f t="shared" si="4"/>
        <v>100</v>
      </c>
      <c r="G71" s="12">
        <f t="shared" si="5"/>
        <v>69.98448654292189</v>
      </c>
    </row>
    <row r="72" spans="1:7" s="1" customFormat="1" ht="13.5" customHeight="1">
      <c r="A72" s="22" t="s">
        <v>53</v>
      </c>
      <c r="B72" s="48" t="s">
        <v>54</v>
      </c>
      <c r="C72" s="15">
        <v>914467.06</v>
      </c>
      <c r="D72" s="15">
        <v>828021.02</v>
      </c>
      <c r="E72" s="15">
        <v>2536105.17</v>
      </c>
      <c r="F72" s="12">
        <f t="shared" si="4"/>
        <v>90.54683937986788</v>
      </c>
      <c r="G72" s="12">
        <f t="shared" si="5"/>
        <v>32.649317141686204</v>
      </c>
    </row>
    <row r="73" spans="1:7" s="1" customFormat="1" ht="12.75" hidden="1">
      <c r="A73" s="22" t="s">
        <v>85</v>
      </c>
      <c r="B73" s="48" t="s">
        <v>86</v>
      </c>
      <c r="C73" s="15"/>
      <c r="D73" s="15"/>
      <c r="E73" s="15"/>
      <c r="F73" s="12" t="e">
        <f t="shared" si="4"/>
        <v>#DIV/0!</v>
      </c>
      <c r="G73" s="12" t="e">
        <f t="shared" si="5"/>
        <v>#DIV/0!</v>
      </c>
    </row>
    <row r="74" spans="1:7" s="1" customFormat="1" ht="16.5" customHeight="1">
      <c r="A74" s="23" t="s">
        <v>17</v>
      </c>
      <c r="B74" s="47" t="s">
        <v>28</v>
      </c>
      <c r="C74" s="11">
        <v>2187349</v>
      </c>
      <c r="D74" s="11">
        <v>2168244.12</v>
      </c>
      <c r="E74" s="11">
        <v>1800860.19</v>
      </c>
      <c r="F74" s="12">
        <f t="shared" si="4"/>
        <v>99.12657376577766</v>
      </c>
      <c r="G74" s="12">
        <f t="shared" si="5"/>
        <v>120.40046928906791</v>
      </c>
    </row>
    <row r="75" spans="1:7" s="1" customFormat="1" ht="16.5" customHeight="1">
      <c r="A75" s="23" t="s">
        <v>32</v>
      </c>
      <c r="B75" s="47" t="s">
        <v>47</v>
      </c>
      <c r="C75" s="11">
        <v>3000</v>
      </c>
      <c r="D75" s="11">
        <v>3000</v>
      </c>
      <c r="E75" s="11">
        <v>3000</v>
      </c>
      <c r="F75" s="12">
        <f t="shared" si="4"/>
        <v>100</v>
      </c>
      <c r="G75" s="12">
        <f t="shared" si="5"/>
        <v>100</v>
      </c>
    </row>
    <row r="76" spans="1:7" s="1" customFormat="1" ht="12.75">
      <c r="A76" s="23" t="s">
        <v>55</v>
      </c>
      <c r="B76" s="47" t="s">
        <v>56</v>
      </c>
      <c r="C76" s="11">
        <v>850</v>
      </c>
      <c r="D76" s="11">
        <v>850</v>
      </c>
      <c r="E76" s="11">
        <v>0</v>
      </c>
      <c r="F76" s="12"/>
      <c r="G76" s="12" t="e">
        <f t="shared" si="5"/>
        <v>#DIV/0!</v>
      </c>
    </row>
    <row r="77" spans="1:7" ht="12.75" hidden="1">
      <c r="A77" s="33" t="s">
        <v>126</v>
      </c>
      <c r="B77" s="50" t="s">
        <v>141</v>
      </c>
      <c r="C77" s="49">
        <v>0</v>
      </c>
      <c r="D77" s="11">
        <v>0</v>
      </c>
      <c r="E77" s="11">
        <v>0</v>
      </c>
      <c r="F77" s="12" t="e">
        <f t="shared" si="4"/>
        <v>#DIV/0!</v>
      </c>
      <c r="G77" s="12" t="e">
        <f t="shared" si="5"/>
        <v>#DIV/0!</v>
      </c>
    </row>
    <row r="78" spans="1:7" s="57" customFormat="1" ht="15.75" customHeight="1">
      <c r="A78" s="44" t="s">
        <v>14</v>
      </c>
      <c r="B78" s="45"/>
      <c r="C78" s="46">
        <f>C55+C60+C61+C63+C69+C74+C75+C76+C77+C62</f>
        <v>7451360.4</v>
      </c>
      <c r="D78" s="46">
        <f>D55+D60+D61+D63+D69+D74+D75+D76+D77+D62</f>
        <v>6569688.13</v>
      </c>
      <c r="E78" s="46">
        <f>E55+E60+E61+E63+E69+E74+E75+E76+E77+E62</f>
        <v>8627352.219999999</v>
      </c>
      <c r="F78" s="8">
        <f>D78/C78*100</f>
        <v>88.16763352367173</v>
      </c>
      <c r="G78" s="8">
        <f>D78/E78*100</f>
        <v>76.14952957142627</v>
      </c>
    </row>
    <row r="79" spans="1:7" ht="18" customHeight="1">
      <c r="A79" s="33" t="s">
        <v>29</v>
      </c>
      <c r="B79" s="35"/>
      <c r="C79" s="51">
        <f>C53-C78</f>
        <v>-114131</v>
      </c>
      <c r="D79" s="52">
        <f>D53-D78</f>
        <v>168772.72000000067</v>
      </c>
      <c r="E79" s="52">
        <f>E53-E78</f>
        <v>-130797.62999999896</v>
      </c>
      <c r="F79" s="53"/>
      <c r="G79" s="53"/>
    </row>
    <row r="80" spans="1:6" ht="12" customHeight="1">
      <c r="A80" s="59"/>
      <c r="B80" s="60"/>
      <c r="C80" s="61"/>
      <c r="D80" s="61"/>
      <c r="E80" s="61"/>
      <c r="F80" s="62"/>
    </row>
    <row r="81" spans="1:7" ht="12.75">
      <c r="A81" s="54" t="s">
        <v>140</v>
      </c>
      <c r="C81" s="63"/>
      <c r="D81" s="63"/>
      <c r="E81" s="63"/>
      <c r="F81" s="72" t="s">
        <v>139</v>
      </c>
      <c r="G81" s="72"/>
    </row>
    <row r="82" spans="3:5" ht="12.75">
      <c r="C82" s="70"/>
      <c r="D82" s="70"/>
      <c r="E82" s="63"/>
    </row>
    <row r="83" spans="3:5" ht="12.75">
      <c r="C83" s="70"/>
      <c r="D83" s="70"/>
      <c r="E83" s="63"/>
    </row>
    <row r="84" spans="3:5" ht="12.75">
      <c r="C84" s="63"/>
      <c r="D84" s="63"/>
      <c r="E84" s="63"/>
    </row>
    <row r="85" spans="3:5" ht="12.75">
      <c r="C85" s="63"/>
      <c r="D85" s="63"/>
      <c r="E85" s="63"/>
    </row>
  </sheetData>
  <sheetProtection/>
  <mergeCells count="5">
    <mergeCell ref="A1:G1"/>
    <mergeCell ref="C82:D82"/>
    <mergeCell ref="C83:D83"/>
    <mergeCell ref="E2:F2"/>
    <mergeCell ref="F81:G81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2023-02-06T06:04:48Z</cp:lastPrinted>
  <dcterms:created xsi:type="dcterms:W3CDTF">2006-03-13T07:15:44Z</dcterms:created>
  <dcterms:modified xsi:type="dcterms:W3CDTF">2023-02-06T06:04:50Z</dcterms:modified>
  <cp:category/>
  <cp:version/>
  <cp:contentType/>
  <cp:contentStatus/>
</cp:coreProperties>
</file>