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5.2021" sheetId="1" r:id="rId1"/>
  </sheets>
  <definedNames>
    <definedName name="_xlnm.Print_Area" localSheetId="0">'01.05.2021'!$A$1:$G$85</definedName>
  </definedNames>
  <calcPr fullCalcOnLoad="1"/>
</workbook>
</file>

<file path=xl/sharedStrings.xml><?xml version="1.0" encoding="utf-8"?>
<sst xmlns="http://schemas.openxmlformats.org/spreadsheetml/2006/main" count="155" uniqueCount="154">
  <si>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</si>
  <si>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</si>
  <si>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</si>
  <si>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</si>
  <si>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</si>
  <si>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</si>
  <si>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</si>
  <si>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</si>
  <si>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</si>
  <si>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</si>
  <si>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</si>
  <si>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</si>
  <si>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</si>
  <si>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</si>
  <si>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</si>
  <si>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</si>
  <si>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</si>
  <si>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</si>
  <si>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</si>
  <si>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</si>
  <si>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</si>
  <si>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</si>
  <si>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</si>
  <si>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</si>
  <si>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</si>
  <si>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</si>
  <si>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</si>
  <si>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</si>
  <si>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</si>
  <si>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</si>
  <si>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</si>
  <si>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</si>
  <si>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</si>
  <si>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</si>
  <si>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</si>
  <si>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</si>
  <si>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</si>
  <si>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</si>
  <si>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</si>
  <si>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</si>
  <si>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</si>
  <si>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</si>
  <si>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</si>
  <si>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</si>
  <si>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</si>
  <si>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</si>
  <si>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</si>
  <si>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</si>
  <si>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</si>
  <si>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</si>
  <si>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</si>
  <si>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</si>
  <si>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994 202 02085 10 0000 151</t>
  </si>
  <si>
    <t>0100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</si>
  <si>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</si>
  <si>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</si>
  <si>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</si>
  <si>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</si>
  <si>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</si>
  <si>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</si>
  <si>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</si>
  <si>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</si>
  <si>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</si>
  <si>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</si>
  <si>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</si>
  <si>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</si>
  <si>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</si>
  <si>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</si>
  <si>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</si>
  <si>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</si>
  <si>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Начальник финансового отдела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</si>
  <si>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</si>
  <si>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</si>
  <si>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</si>
  <si>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</si>
  <si>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</si>
  <si>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</si>
  <si>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</si>
  <si>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</si>
  <si>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</si>
  <si>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</si>
  <si>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</si>
  <si>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</si>
  <si>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</si>
  <si>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</si>
  <si>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</si>
  <si>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</si>
  <si>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</si>
  <si>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</si>
  <si>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</si>
  <si>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Массовый спорт</t>
  </si>
  <si>
    <t>1102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</si>
  <si>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</si>
  <si>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</si>
  <si>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</si>
  <si>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</si>
  <si>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</si>
  <si>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</si>
  <si>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</si>
  <si>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</si>
  <si>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</si>
  <si>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</si>
  <si>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</si>
  <si>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</si>
  <si>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</si>
  <si>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</si>
  <si>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</si>
  <si>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</si>
  <si>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</si>
  <si>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</si>
  <si>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</si>
  <si>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</si>
  <si>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</si>
  <si>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</si>
  <si>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</si>
  <si>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</si>
  <si>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</si>
  <si>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</si>
  <si>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</si>
  <si>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</si>
  <si>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</si>
  <si>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</si>
  <si>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Е.И.Чернов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</si>
  <si>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</si>
  <si>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</si>
  <si>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</si>
  <si>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</si>
  <si>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</si>
  <si>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</si>
  <si>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</si>
  <si>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</si>
  <si>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</si>
  <si>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000 207 00000 00 0000 150</t>
  </si>
  <si>
    <t>993 207 05030 10 0000 150</t>
  </si>
  <si>
    <t>Физическая культура и спорт</t>
  </si>
  <si>
    <t>1101</t>
  </si>
  <si>
    <r>
      <t xml:space="preserve">  </t>
    </r>
    <r>
      <rPr>
        <sz val="10"/>
        <rFont val="Times New Roman"/>
        <family val="1"/>
      </rPr>
      <t xml:space="preserve">Пособия по социальной помощи населению </t>
    </r>
  </si>
  <si>
    <t>Дотации бюджетам на выравнивание уровня бюджетной обеспеченности</t>
  </si>
  <si>
    <t>Прочие субсидии бюджетам поселений</t>
  </si>
  <si>
    <t>993 202 49999 10 0000 150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</si>
  <si>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</si>
  <si>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</si>
  <si>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0406</t>
  </si>
  <si>
    <t>Водное хозяйство</t>
  </si>
  <si>
    <t>в т.ч. доп. норматив</t>
  </si>
  <si>
    <t>План на 2021 г</t>
  </si>
  <si>
    <t xml:space="preserve">% исп. 2021 к 2020г. </t>
  </si>
  <si>
    <t>Инициативные платежи, зачисляемые в бюджеты сельских поселений</t>
  </si>
  <si>
    <t>993 1 17 15030 10 0000 150</t>
  </si>
  <si>
    <t>АНАЛИЗ ИСПОЛНЕНИЯ БЮДЖЕТА   АЛЬБУСЬ-СЮРБЕЕВСКОГО СЕЛЬСКОГО  ПОСЕЛЕНИЯ НА 01.05.2021 г.</t>
  </si>
  <si>
    <t>Исполнено на 01.05.2021</t>
  </si>
  <si>
    <t>Исполнено на 01.05.2020</t>
  </si>
  <si>
    <t>0401</t>
  </si>
  <si>
    <t>Общеэкономические вопросы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</si>
</sst>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4" fontId="31" fillId="20" borderId="2">
      <alignment horizontal="right" vertical="top" shrinkToFit="1"/>
      <protection/>
    </xf>
    <xf numFmtId="1" fontId="30" fillId="0" borderId="2">
      <alignment horizontal="center" vertical="center" shrinkToFit="1"/>
      <protection/>
    </xf>
    <xf numFmtId="4" fontId="30" fillId="0" borderId="2">
      <alignment horizontal="right" vertical="center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right" vertical="center"/>
    </xf>
    <xf numFmtId="174" fontId="6" fillId="35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174" fontId="6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 shrinkToFit="1"/>
    </xf>
    <xf numFmtId="4" fontId="47" fillId="0" borderId="12" xfId="36" applyNumberFormat="1" applyFont="1" applyFill="1" applyBorder="1" applyAlignment="1" applyProtection="1">
      <alignment horizontal="right" vertical="center" shrinkToFit="1"/>
      <protection/>
    </xf>
    <xf numFmtId="4" fontId="7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7" fillId="0" borderId="12" xfId="57" applyNumberFormat="1" applyFont="1" applyFill="1" applyBorder="1" applyAlignment="1">
      <alignment wrapText="1"/>
      <protection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7" fillId="0" borderId="12" xfId="36" applyNumberFormat="1" applyFont="1" applyFill="1" applyBorder="1" applyAlignment="1" applyProtection="1">
      <alignment horizontal="right" vertical="center" wrapText="1" shrinkToFit="1"/>
      <protection/>
    </xf>
    <xf numFmtId="0" fontId="5" fillId="0" borderId="12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1" borderId="13" xfId="0" applyFont="1" applyFill="1" applyBorder="1" applyAlignment="1">
      <alignment vertical="center" wrapText="1"/>
    </xf>
    <xf numFmtId="0" fontId="6" fillId="31" borderId="12" xfId="0" applyFont="1" applyFill="1" applyBorder="1" applyAlignment="1">
      <alignment vertical="center" wrapText="1"/>
    </xf>
    <xf numFmtId="0" fontId="5" fillId="31" borderId="12" xfId="0" applyFont="1" applyFill="1" applyBorder="1" applyAlignment="1">
      <alignment horizontal="left" vertical="center" wrapText="1"/>
    </xf>
    <xf numFmtId="49" fontId="5" fillId="31" borderId="12" xfId="0" applyNumberFormat="1" applyFont="1" applyFill="1" applyBorder="1" applyAlignment="1">
      <alignment horizontal="center" vertical="center" wrapText="1" shrinkToFi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4" fontId="47" fillId="0" borderId="2" xfId="36" applyNumberFormat="1" applyFont="1" applyFill="1" applyAlignment="1" applyProtection="1">
      <alignment horizontal="right" vertical="center" wrapText="1" shrinkToFit="1"/>
      <protection/>
    </xf>
    <xf numFmtId="0" fontId="5" fillId="0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174" fontId="6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35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 applyAlignment="1">
      <alignment horizontal="left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65.875" style="60" customWidth="1"/>
    <col min="2" max="2" width="25.125" style="60" customWidth="1"/>
    <col min="3" max="3" width="14.25390625" style="61" customWidth="1"/>
    <col min="4" max="4" width="16.75390625" style="61" customWidth="1"/>
    <col min="5" max="5" width="14.00390625" style="61" customWidth="1"/>
    <col min="6" max="7" width="10.75390625" style="60" customWidth="1"/>
    <col min="8" max="16384" width="9.125" style="60" customWidth="1"/>
  </cols>
  <sheetData>
    <row r="1" spans="1:7" ht="16.5" customHeight="1">
      <c r="A1" s="71" t="s">
        <v>149</v>
      </c>
      <c r="B1" s="71"/>
      <c r="C1" s="71"/>
      <c r="D1" s="71"/>
      <c r="E1" s="71"/>
      <c r="F1" s="71"/>
      <c r="G1" s="71"/>
    </row>
    <row r="2" spans="5:7" ht="12.75" customHeight="1">
      <c r="E2" s="73"/>
      <c r="F2" s="73"/>
      <c r="G2" s="62" t="s">
        <v>86</v>
      </c>
    </row>
    <row r="3" spans="1:7" ht="45" customHeight="1">
      <c r="A3" s="3" t="s">
        <v>0</v>
      </c>
      <c r="B3" s="3" t="s">
        <v>21</v>
      </c>
      <c r="C3" s="4" t="s">
        <v>145</v>
      </c>
      <c r="D3" s="4" t="s">
        <v>150</v>
      </c>
      <c r="E3" s="4" t="s">
        <v>151</v>
      </c>
      <c r="F3" s="5" t="s">
        <v>33</v>
      </c>
      <c r="G3" s="5" t="s">
        <v>146</v>
      </c>
    </row>
    <row r="4" spans="1:7" s="63" customFormat="1" ht="16.5" customHeight="1">
      <c r="A4" s="6" t="s">
        <v>1</v>
      </c>
      <c r="B4" s="6"/>
      <c r="C4" s="7">
        <f>C5+C22</f>
        <v>948012</v>
      </c>
      <c r="D4" s="7">
        <f>D5+D22</f>
        <v>283042.36</v>
      </c>
      <c r="E4" s="7">
        <f>E5+E22</f>
        <v>169210.06</v>
      </c>
      <c r="F4" s="8">
        <f aca="true" t="shared" si="0" ref="F4:F36">D4/C4*100</f>
        <v>29.856411100281427</v>
      </c>
      <c r="G4" s="8">
        <f aca="true" t="shared" si="1" ref="G4:G36">D4/E4*100</f>
        <v>167.27277326182616</v>
      </c>
    </row>
    <row r="5" spans="1:7" s="1" customFormat="1" ht="12.75">
      <c r="A5" s="9" t="s">
        <v>15</v>
      </c>
      <c r="B5" s="10"/>
      <c r="C5" s="11">
        <f>C6+C9+C14+C16+C21</f>
        <v>827000</v>
      </c>
      <c r="D5" s="11">
        <f>D6+D9+D14+D16+D21</f>
        <v>162583.13999999998</v>
      </c>
      <c r="E5" s="11">
        <f>E6+E9+E14+E16+E21</f>
        <v>169210.06</v>
      </c>
      <c r="F5" s="12">
        <f t="shared" si="0"/>
        <v>19.659388149939538</v>
      </c>
      <c r="G5" s="12">
        <f t="shared" si="1"/>
        <v>96.08361346837178</v>
      </c>
    </row>
    <row r="6" spans="1:7" s="1" customFormat="1" ht="16.5" customHeight="1">
      <c r="A6" s="9" t="s">
        <v>2</v>
      </c>
      <c r="B6" s="10" t="s">
        <v>22</v>
      </c>
      <c r="C6" s="11">
        <f>C7</f>
        <v>75000</v>
      </c>
      <c r="D6" s="11">
        <f>D7</f>
        <v>29590.86</v>
      </c>
      <c r="E6" s="11">
        <f>E7</f>
        <v>23219.94</v>
      </c>
      <c r="F6" s="12">
        <f t="shared" si="0"/>
        <v>39.454480000000004</v>
      </c>
      <c r="G6" s="12">
        <f t="shared" si="1"/>
        <v>127.43728019969045</v>
      </c>
    </row>
    <row r="7" spans="1:7" s="1" customFormat="1" ht="12.75">
      <c r="A7" s="13" t="s">
        <v>3</v>
      </c>
      <c r="B7" s="14" t="s">
        <v>36</v>
      </c>
      <c r="C7" s="15">
        <v>75000</v>
      </c>
      <c r="D7" s="2">
        <v>29590.86</v>
      </c>
      <c r="E7" s="15">
        <v>23219.94</v>
      </c>
      <c r="F7" s="12">
        <f t="shared" si="0"/>
        <v>39.454480000000004</v>
      </c>
      <c r="G7" s="12">
        <f t="shared" si="1"/>
        <v>127.43728019969045</v>
      </c>
    </row>
    <row r="8" spans="1:7" s="1" customFormat="1" ht="12.75">
      <c r="A8" s="29" t="s">
        <v>144</v>
      </c>
      <c r="B8" s="14"/>
      <c r="C8" s="15">
        <f>C7*1/3</f>
        <v>25000</v>
      </c>
      <c r="D8" s="15">
        <f>D7*1/3</f>
        <v>9863.62</v>
      </c>
      <c r="E8" s="15">
        <f>E7*1/3</f>
        <v>7739.98</v>
      </c>
      <c r="F8" s="12">
        <f t="shared" si="0"/>
        <v>39.454480000000004</v>
      </c>
      <c r="G8" s="12">
        <f t="shared" si="1"/>
        <v>127.43728019969045</v>
      </c>
    </row>
    <row r="9" spans="1:7" s="1" customFormat="1" ht="26.25" customHeight="1">
      <c r="A9" s="16" t="s">
        <v>76</v>
      </c>
      <c r="B9" s="10" t="s">
        <v>77</v>
      </c>
      <c r="C9" s="11">
        <f>C10+C11+C12+C13</f>
        <v>347400</v>
      </c>
      <c r="D9" s="11">
        <f>D10+D11+D12+D13</f>
        <v>91612.07</v>
      </c>
      <c r="E9" s="11">
        <f>E10+E11+E12+E13</f>
        <v>87230.54</v>
      </c>
      <c r="F9" s="12">
        <f t="shared" si="0"/>
        <v>26.370774323546346</v>
      </c>
      <c r="G9" s="12">
        <f t="shared" si="1"/>
        <v>105.02293118900789</v>
      </c>
    </row>
    <row r="10" spans="1:7" s="1" customFormat="1" ht="51" customHeight="1">
      <c r="A10" s="17" t="s">
        <v>78</v>
      </c>
      <c r="B10" s="18" t="s">
        <v>101</v>
      </c>
      <c r="C10" s="15">
        <v>148300</v>
      </c>
      <c r="D10" s="19">
        <v>41390.91</v>
      </c>
      <c r="E10" s="15">
        <v>39941.32</v>
      </c>
      <c r="F10" s="12">
        <f t="shared" si="0"/>
        <v>27.910256237356712</v>
      </c>
      <c r="G10" s="12">
        <f t="shared" si="1"/>
        <v>103.62929918189985</v>
      </c>
    </row>
    <row r="11" spans="1:7" s="1" customFormat="1" ht="65.25" customHeight="1">
      <c r="A11" s="17" t="s">
        <v>79</v>
      </c>
      <c r="B11" s="18" t="s">
        <v>102</v>
      </c>
      <c r="C11" s="15">
        <v>1100</v>
      </c>
      <c r="D11" s="19">
        <v>305.64</v>
      </c>
      <c r="E11" s="15">
        <v>239.62</v>
      </c>
      <c r="F11" s="12">
        <f t="shared" si="0"/>
        <v>27.785454545454545</v>
      </c>
      <c r="G11" s="12">
        <f t="shared" si="1"/>
        <v>127.55195726567064</v>
      </c>
    </row>
    <row r="12" spans="1:7" s="1" customFormat="1" ht="51.75" customHeight="1">
      <c r="A12" s="17" t="s">
        <v>80</v>
      </c>
      <c r="B12" s="18" t="s">
        <v>103</v>
      </c>
      <c r="C12" s="15">
        <v>198000</v>
      </c>
      <c r="D12" s="19">
        <v>57431.14</v>
      </c>
      <c r="E12" s="15">
        <v>54919.52</v>
      </c>
      <c r="F12" s="12">
        <f t="shared" si="0"/>
        <v>29.00562626262626</v>
      </c>
      <c r="G12" s="12">
        <f t="shared" si="1"/>
        <v>104.57327376495644</v>
      </c>
    </row>
    <row r="13" spans="1:7" s="1" customFormat="1" ht="51" customHeight="1">
      <c r="A13" s="17" t="s">
        <v>81</v>
      </c>
      <c r="B13" s="20" t="s">
        <v>104</v>
      </c>
      <c r="C13" s="15">
        <v>0</v>
      </c>
      <c r="D13" s="19">
        <v>-7515.62</v>
      </c>
      <c r="E13" s="15">
        <v>-7869.92</v>
      </c>
      <c r="F13" s="12"/>
      <c r="G13" s="12">
        <f t="shared" si="1"/>
        <v>95.49804826478541</v>
      </c>
    </row>
    <row r="14" spans="1:7" s="1" customFormat="1" ht="15.75" customHeight="1">
      <c r="A14" s="21" t="s">
        <v>4</v>
      </c>
      <c r="B14" s="22" t="s">
        <v>23</v>
      </c>
      <c r="C14" s="11">
        <f>C15</f>
        <v>56600</v>
      </c>
      <c r="D14" s="11">
        <f>D15</f>
        <v>17100</v>
      </c>
      <c r="E14" s="11">
        <f>E15</f>
        <v>37650</v>
      </c>
      <c r="F14" s="12">
        <f t="shared" si="0"/>
        <v>30.212014134275616</v>
      </c>
      <c r="G14" s="12">
        <f t="shared" si="1"/>
        <v>45.41832669322709</v>
      </c>
    </row>
    <row r="15" spans="1:7" s="1" customFormat="1" ht="14.25" customHeight="1">
      <c r="A15" s="23" t="s">
        <v>5</v>
      </c>
      <c r="B15" s="4" t="s">
        <v>37</v>
      </c>
      <c r="C15" s="15">
        <v>56600</v>
      </c>
      <c r="D15" s="15">
        <v>17100</v>
      </c>
      <c r="E15" s="15">
        <v>37650</v>
      </c>
      <c r="F15" s="12">
        <f t="shared" si="0"/>
        <v>30.212014134275616</v>
      </c>
      <c r="G15" s="12">
        <f t="shared" si="1"/>
        <v>45.41832669322709</v>
      </c>
    </row>
    <row r="16" spans="1:7" s="1" customFormat="1" ht="14.25" customHeight="1">
      <c r="A16" s="24" t="s">
        <v>6</v>
      </c>
      <c r="B16" s="25" t="s">
        <v>24</v>
      </c>
      <c r="C16" s="11">
        <f>C17+C18</f>
        <v>347000</v>
      </c>
      <c r="D16" s="11">
        <f>D17+D18</f>
        <v>24280.21</v>
      </c>
      <c r="E16" s="11">
        <f>E17+E18</f>
        <v>21109.58</v>
      </c>
      <c r="F16" s="12">
        <f t="shared" si="0"/>
        <v>6.997178674351585</v>
      </c>
      <c r="G16" s="12">
        <f t="shared" si="1"/>
        <v>115.01986301953899</v>
      </c>
    </row>
    <row r="17" spans="1:7" s="1" customFormat="1" ht="12.75" customHeight="1">
      <c r="A17" s="23" t="s">
        <v>7</v>
      </c>
      <c r="B17" s="4" t="s">
        <v>25</v>
      </c>
      <c r="C17" s="15">
        <v>96000</v>
      </c>
      <c r="D17" s="19">
        <v>47090.33</v>
      </c>
      <c r="E17" s="15">
        <v>3441.75</v>
      </c>
      <c r="F17" s="12">
        <f t="shared" si="0"/>
        <v>49.052427083333335</v>
      </c>
      <c r="G17" s="12">
        <f t="shared" si="1"/>
        <v>1368.2089053533814</v>
      </c>
    </row>
    <row r="18" spans="1:7" s="1" customFormat="1" ht="12" customHeight="1">
      <c r="A18" s="24" t="s">
        <v>18</v>
      </c>
      <c r="B18" s="25" t="s">
        <v>47</v>
      </c>
      <c r="C18" s="11">
        <f>C19+C20</f>
        <v>251000</v>
      </c>
      <c r="D18" s="11">
        <f>D19+D20</f>
        <v>-22810.120000000003</v>
      </c>
      <c r="E18" s="11">
        <f>E19+E20</f>
        <v>17667.83</v>
      </c>
      <c r="F18" s="12">
        <f t="shared" si="0"/>
        <v>-9.08769721115538</v>
      </c>
      <c r="G18" s="12">
        <f t="shared" si="1"/>
        <v>-129.10538532462675</v>
      </c>
    </row>
    <row r="19" spans="1:7" s="1" customFormat="1" ht="28.5" customHeight="1">
      <c r="A19" s="26" t="s">
        <v>82</v>
      </c>
      <c r="B19" s="4" t="s">
        <v>83</v>
      </c>
      <c r="C19" s="19">
        <v>13000</v>
      </c>
      <c r="D19" s="19">
        <v>16617</v>
      </c>
      <c r="E19" s="15">
        <v>2591.96</v>
      </c>
      <c r="F19" s="12">
        <f t="shared" si="0"/>
        <v>127.82307692307693</v>
      </c>
      <c r="G19" s="12">
        <f t="shared" si="1"/>
        <v>641.097856448402</v>
      </c>
    </row>
    <row r="20" spans="1:7" s="1" customFormat="1" ht="28.5" customHeight="1">
      <c r="A20" s="26" t="s">
        <v>84</v>
      </c>
      <c r="B20" s="4" t="s">
        <v>85</v>
      </c>
      <c r="C20" s="19">
        <v>238000</v>
      </c>
      <c r="D20" s="19">
        <v>-39427.12</v>
      </c>
      <c r="E20" s="15">
        <v>15075.87</v>
      </c>
      <c r="F20" s="12"/>
      <c r="G20" s="12">
        <f t="shared" si="1"/>
        <v>-261.5246748612186</v>
      </c>
    </row>
    <row r="21" spans="1:7" s="64" customFormat="1" ht="12.75">
      <c r="A21" s="24" t="s">
        <v>42</v>
      </c>
      <c r="B21" s="27" t="s">
        <v>43</v>
      </c>
      <c r="C21" s="11">
        <v>1000</v>
      </c>
      <c r="D21" s="11">
        <v>0</v>
      </c>
      <c r="E21" s="11">
        <v>0</v>
      </c>
      <c r="F21" s="12">
        <f t="shared" si="0"/>
        <v>0</v>
      </c>
      <c r="G21" s="12"/>
    </row>
    <row r="22" spans="1:7" s="1" customFormat="1" ht="12.75">
      <c r="A22" s="16" t="s">
        <v>16</v>
      </c>
      <c r="B22" s="27"/>
      <c r="C22" s="28">
        <f>C23+C27+C32+C33+C30</f>
        <v>121012</v>
      </c>
      <c r="D22" s="28">
        <f>D23+D27+D32+D33+D30</f>
        <v>120459.22</v>
      </c>
      <c r="E22" s="28">
        <f>E23+E27+E32+E33+E30</f>
        <v>0</v>
      </c>
      <c r="F22" s="12">
        <f t="shared" si="0"/>
        <v>99.54320232704194</v>
      </c>
      <c r="G22" s="12"/>
    </row>
    <row r="23" spans="1:7" s="1" customFormat="1" ht="31.5" customHeight="1">
      <c r="A23" s="16" t="s">
        <v>100</v>
      </c>
      <c r="B23" s="27" t="s">
        <v>105</v>
      </c>
      <c r="C23" s="28">
        <f>C24+C25+C26</f>
        <v>72000</v>
      </c>
      <c r="D23" s="28">
        <f>D24+D25+D26</f>
        <v>0</v>
      </c>
      <c r="E23" s="28">
        <f>E24+E25+E26</f>
        <v>0</v>
      </c>
      <c r="F23" s="12">
        <f t="shared" si="0"/>
        <v>0</v>
      </c>
      <c r="G23" s="12"/>
    </row>
    <row r="24" spans="1:7" s="1" customFormat="1" ht="51.75" customHeight="1">
      <c r="A24" s="29" t="s">
        <v>99</v>
      </c>
      <c r="B24" s="30" t="s">
        <v>106</v>
      </c>
      <c r="C24" s="31">
        <v>72000</v>
      </c>
      <c r="D24" s="31">
        <v>0</v>
      </c>
      <c r="E24" s="15">
        <v>0</v>
      </c>
      <c r="F24" s="12">
        <f t="shared" si="0"/>
        <v>0</v>
      </c>
      <c r="G24" s="12"/>
    </row>
    <row r="25" spans="1:7" s="1" customFormat="1" ht="51" hidden="1">
      <c r="A25" s="29" t="s">
        <v>96</v>
      </c>
      <c r="B25" s="30" t="s">
        <v>107</v>
      </c>
      <c r="C25" s="32"/>
      <c r="D25" s="31"/>
      <c r="E25" s="11"/>
      <c r="F25" s="12" t="e">
        <f t="shared" si="0"/>
        <v>#DIV/0!</v>
      </c>
      <c r="G25" s="12" t="e">
        <f t="shared" si="1"/>
        <v>#DIV/0!</v>
      </c>
    </row>
    <row r="26" spans="1:7" s="1" customFormat="1" ht="25.5" hidden="1">
      <c r="A26" s="29" t="s">
        <v>120</v>
      </c>
      <c r="B26" s="30" t="s">
        <v>121</v>
      </c>
      <c r="C26" s="32"/>
      <c r="D26" s="31"/>
      <c r="E26" s="11"/>
      <c r="F26" s="12" t="e">
        <f t="shared" si="0"/>
        <v>#DIV/0!</v>
      </c>
      <c r="G26" s="12" t="e">
        <f t="shared" si="1"/>
        <v>#DIV/0!</v>
      </c>
    </row>
    <row r="27" spans="1:7" s="1" customFormat="1" ht="25.5">
      <c r="A27" s="16" t="s">
        <v>97</v>
      </c>
      <c r="B27" s="27" t="s">
        <v>98</v>
      </c>
      <c r="C27" s="28">
        <f>C28+C29</f>
        <v>0</v>
      </c>
      <c r="D27" s="28">
        <f>D28+D29</f>
        <v>25059.22</v>
      </c>
      <c r="E27" s="28">
        <f>E28+E29</f>
        <v>0</v>
      </c>
      <c r="F27" s="12"/>
      <c r="G27" s="12"/>
    </row>
    <row r="28" spans="1:7" s="64" customFormat="1" ht="25.5" hidden="1">
      <c r="A28" s="29" t="s">
        <v>94</v>
      </c>
      <c r="B28" s="30" t="s">
        <v>108</v>
      </c>
      <c r="C28" s="31"/>
      <c r="D28" s="31"/>
      <c r="E28" s="31"/>
      <c r="F28" s="12" t="e">
        <f t="shared" si="0"/>
        <v>#DIV/0!</v>
      </c>
      <c r="G28" s="12" t="e">
        <f t="shared" si="1"/>
        <v>#DIV/0!</v>
      </c>
    </row>
    <row r="29" spans="1:7" s="1" customFormat="1" ht="12.75">
      <c r="A29" s="33" t="s">
        <v>87</v>
      </c>
      <c r="B29" s="34" t="s">
        <v>109</v>
      </c>
      <c r="C29" s="31">
        <v>0</v>
      </c>
      <c r="D29" s="31">
        <v>25059.22</v>
      </c>
      <c r="E29" s="31"/>
      <c r="F29" s="12"/>
      <c r="G29" s="12"/>
    </row>
    <row r="30" spans="1:7" ht="25.5" hidden="1">
      <c r="A30" s="35" t="s">
        <v>110</v>
      </c>
      <c r="B30" s="36" t="s">
        <v>111</v>
      </c>
      <c r="C30" s="28">
        <f>C31</f>
        <v>0</v>
      </c>
      <c r="D30" s="28">
        <f>D31</f>
        <v>0</v>
      </c>
      <c r="E30" s="28">
        <f>E31</f>
        <v>0</v>
      </c>
      <c r="F30" s="12" t="e">
        <f t="shared" si="0"/>
        <v>#DIV/0!</v>
      </c>
      <c r="G30" s="12" t="e">
        <f t="shared" si="1"/>
        <v>#DIV/0!</v>
      </c>
    </row>
    <row r="31" spans="1:7" ht="63.75" hidden="1">
      <c r="A31" s="33" t="s">
        <v>112</v>
      </c>
      <c r="B31" s="34" t="s">
        <v>113</v>
      </c>
      <c r="C31" s="31"/>
      <c r="D31" s="31"/>
      <c r="E31" s="31"/>
      <c r="F31" s="12" t="e">
        <f t="shared" si="0"/>
        <v>#DIV/0!</v>
      </c>
      <c r="G31" s="12" t="e">
        <f t="shared" si="1"/>
        <v>#DIV/0!</v>
      </c>
    </row>
    <row r="32" spans="1:7" ht="12.75" hidden="1">
      <c r="A32" s="35" t="s">
        <v>54</v>
      </c>
      <c r="B32" s="37" t="s">
        <v>114</v>
      </c>
      <c r="C32" s="28"/>
      <c r="D32" s="28"/>
      <c r="E32" s="28"/>
      <c r="F32" s="12" t="e">
        <f t="shared" si="0"/>
        <v>#DIV/0!</v>
      </c>
      <c r="G32" s="12" t="e">
        <f t="shared" si="1"/>
        <v>#DIV/0!</v>
      </c>
    </row>
    <row r="33" spans="1:7" ht="12.75">
      <c r="A33" s="38" t="s">
        <v>115</v>
      </c>
      <c r="B33" s="39"/>
      <c r="C33" s="28">
        <f>C34+C35+C36</f>
        <v>49012</v>
      </c>
      <c r="D33" s="28">
        <f>D34+D35+D36</f>
        <v>95400</v>
      </c>
      <c r="E33" s="28">
        <f>E34+E35</f>
        <v>0</v>
      </c>
      <c r="F33" s="12">
        <f t="shared" si="0"/>
        <v>194.64620909165103</v>
      </c>
      <c r="G33" s="12"/>
    </row>
    <row r="34" spans="1:7" ht="12.75" hidden="1">
      <c r="A34" s="40" t="s">
        <v>116</v>
      </c>
      <c r="B34" s="41" t="s">
        <v>117</v>
      </c>
      <c r="C34" s="31">
        <v>0</v>
      </c>
      <c r="D34" s="31">
        <v>0</v>
      </c>
      <c r="E34" s="31">
        <v>0</v>
      </c>
      <c r="F34" s="12" t="e">
        <f t="shared" si="0"/>
        <v>#DIV/0!</v>
      </c>
      <c r="G34" s="12" t="e">
        <f t="shared" si="1"/>
        <v>#DIV/0!</v>
      </c>
    </row>
    <row r="35" spans="1:7" ht="12.75" hidden="1">
      <c r="A35" s="33" t="s">
        <v>118</v>
      </c>
      <c r="B35" s="5" t="s">
        <v>119</v>
      </c>
      <c r="C35" s="31">
        <v>0</v>
      </c>
      <c r="D35" s="31">
        <v>0</v>
      </c>
      <c r="E35" s="31">
        <v>0</v>
      </c>
      <c r="F35" s="12" t="e">
        <f t="shared" si="0"/>
        <v>#DIV/0!</v>
      </c>
      <c r="G35" s="12" t="e">
        <f t="shared" si="1"/>
        <v>#DIV/0!</v>
      </c>
    </row>
    <row r="36" spans="1:7" ht="12.75">
      <c r="A36" s="33" t="s">
        <v>147</v>
      </c>
      <c r="B36" s="5" t="s">
        <v>148</v>
      </c>
      <c r="C36" s="31">
        <v>49012</v>
      </c>
      <c r="D36" s="31">
        <v>95400</v>
      </c>
      <c r="E36" s="31">
        <v>0</v>
      </c>
      <c r="F36" s="12">
        <f t="shared" si="0"/>
        <v>194.64620909165103</v>
      </c>
      <c r="G36" s="12"/>
    </row>
    <row r="37" spans="1:7" s="63" customFormat="1" ht="12" customHeight="1">
      <c r="A37" s="42" t="s">
        <v>8</v>
      </c>
      <c r="B37" s="43" t="s">
        <v>26</v>
      </c>
      <c r="C37" s="7">
        <f>C38+C39+C40+C41+C42+C45+C46+C48+C50+C47+C43+C49+C44</f>
        <v>4698706</v>
      </c>
      <c r="D37" s="7">
        <f>D38+D39+D40+D41+D42+D45+D46+D48+D50+D47+D43+D49+D44</f>
        <v>867919</v>
      </c>
      <c r="E37" s="7">
        <f>E38+E39+E40+E41+E42+E45+E46+E48+E50+E47+E43+E49+E44</f>
        <v>510682</v>
      </c>
      <c r="F37" s="8">
        <f aca="true" t="shared" si="2" ref="F37:F52">D37/C37*100</f>
        <v>18.471447245262844</v>
      </c>
      <c r="G37" s="8">
        <f aca="true" t="shared" si="3" ref="G37:G52">D37/E37*100</f>
        <v>169.95292569544256</v>
      </c>
    </row>
    <row r="38" spans="1:7" s="1" customFormat="1" ht="15.75" customHeight="1">
      <c r="A38" s="29" t="s">
        <v>137</v>
      </c>
      <c r="B38" s="30" t="s">
        <v>126</v>
      </c>
      <c r="C38" s="19">
        <v>2156089</v>
      </c>
      <c r="D38" s="19">
        <v>719419</v>
      </c>
      <c r="E38" s="15">
        <v>480740</v>
      </c>
      <c r="F38" s="12">
        <f t="shared" si="2"/>
        <v>33.36685081181714</v>
      </c>
      <c r="G38" s="12">
        <f t="shared" si="3"/>
        <v>149.64825061363732</v>
      </c>
    </row>
    <row r="39" spans="1:7" s="1" customFormat="1" ht="29.25" customHeight="1">
      <c r="A39" s="29" t="s">
        <v>75</v>
      </c>
      <c r="B39" s="30" t="s">
        <v>127</v>
      </c>
      <c r="C39" s="19">
        <v>1020000</v>
      </c>
      <c r="D39" s="19">
        <v>0</v>
      </c>
      <c r="E39" s="15">
        <v>0</v>
      </c>
      <c r="F39" s="12">
        <f t="shared" si="2"/>
        <v>0</v>
      </c>
      <c r="G39" s="12"/>
    </row>
    <row r="40" spans="1:7" s="1" customFormat="1" ht="12.75" hidden="1">
      <c r="A40" s="29" t="s">
        <v>38</v>
      </c>
      <c r="B40" s="30" t="s">
        <v>39</v>
      </c>
      <c r="C40" s="15"/>
      <c r="D40" s="15"/>
      <c r="E40" s="15"/>
      <c r="F40" s="12" t="e">
        <f t="shared" si="2"/>
        <v>#DIV/0!</v>
      </c>
      <c r="G40" s="12" t="e">
        <f t="shared" si="3"/>
        <v>#DIV/0!</v>
      </c>
    </row>
    <row r="41" spans="1:7" s="1" customFormat="1" ht="25.5" hidden="1">
      <c r="A41" s="29" t="s">
        <v>71</v>
      </c>
      <c r="B41" s="30" t="s">
        <v>72</v>
      </c>
      <c r="C41" s="15"/>
      <c r="D41" s="15"/>
      <c r="E41" s="15"/>
      <c r="F41" s="12" t="e">
        <f t="shared" si="2"/>
        <v>#DIV/0!</v>
      </c>
      <c r="G41" s="12" t="e">
        <f t="shared" si="3"/>
        <v>#DIV/0!</v>
      </c>
    </row>
    <row r="42" spans="1:7" s="1" customFormat="1" ht="25.5" hidden="1">
      <c r="A42" s="44" t="s">
        <v>41</v>
      </c>
      <c r="B42" s="30" t="s">
        <v>52</v>
      </c>
      <c r="C42" s="15"/>
      <c r="D42" s="15"/>
      <c r="E42" s="15"/>
      <c r="F42" s="12" t="e">
        <f t="shared" si="2"/>
        <v>#DIV/0!</v>
      </c>
      <c r="G42" s="12" t="e">
        <f t="shared" si="3"/>
        <v>#DIV/0!</v>
      </c>
    </row>
    <row r="43" spans="1:7" s="1" customFormat="1" ht="25.5" hidden="1">
      <c r="A43" s="29" t="s">
        <v>123</v>
      </c>
      <c r="B43" s="30" t="s">
        <v>128</v>
      </c>
      <c r="C43" s="45"/>
      <c r="D43" s="15"/>
      <c r="E43" s="15"/>
      <c r="F43" s="12" t="e">
        <f t="shared" si="2"/>
        <v>#DIV/0!</v>
      </c>
      <c r="G43" s="12" t="e">
        <f t="shared" si="3"/>
        <v>#DIV/0!</v>
      </c>
    </row>
    <row r="44" spans="1:7" s="1" customFormat="1" ht="55.5" customHeight="1">
      <c r="A44" s="29" t="s">
        <v>124</v>
      </c>
      <c r="B44" s="30" t="s">
        <v>125</v>
      </c>
      <c r="C44" s="45">
        <v>258485</v>
      </c>
      <c r="D44" s="15">
        <v>0</v>
      </c>
      <c r="E44" s="15">
        <v>0</v>
      </c>
      <c r="F44" s="12">
        <f t="shared" si="2"/>
        <v>0</v>
      </c>
      <c r="G44" s="12"/>
    </row>
    <row r="45" spans="1:7" s="1" customFormat="1" ht="18" customHeight="1">
      <c r="A45" s="29" t="s">
        <v>138</v>
      </c>
      <c r="B45" s="30" t="s">
        <v>129</v>
      </c>
      <c r="C45" s="15">
        <v>1160453</v>
      </c>
      <c r="D45" s="15">
        <v>114008</v>
      </c>
      <c r="E45" s="15">
        <v>0</v>
      </c>
      <c r="F45" s="12">
        <f t="shared" si="2"/>
        <v>9.824439249155287</v>
      </c>
      <c r="G45" s="12"/>
    </row>
    <row r="46" spans="1:7" s="1" customFormat="1" ht="18" customHeight="1">
      <c r="A46" s="29" t="s">
        <v>40</v>
      </c>
      <c r="B46" s="30" t="s">
        <v>130</v>
      </c>
      <c r="C46" s="19">
        <v>103679</v>
      </c>
      <c r="D46" s="19">
        <v>34492</v>
      </c>
      <c r="E46" s="15">
        <v>29942</v>
      </c>
      <c r="F46" s="12">
        <f t="shared" si="2"/>
        <v>33.26806778614763</v>
      </c>
      <c r="G46" s="12">
        <f t="shared" si="3"/>
        <v>115.19604568833077</v>
      </c>
    </row>
    <row r="47" spans="1:7" s="1" customFormat="1" ht="25.5">
      <c r="A47" s="29" t="s">
        <v>95</v>
      </c>
      <c r="B47" s="30" t="s">
        <v>131</v>
      </c>
      <c r="C47" s="19">
        <v>0</v>
      </c>
      <c r="D47" s="19">
        <v>0</v>
      </c>
      <c r="E47" s="15">
        <v>0</v>
      </c>
      <c r="F47" s="12"/>
      <c r="G47" s="12"/>
    </row>
    <row r="48" spans="1:7" s="1" customFormat="1" ht="38.25" hidden="1">
      <c r="A48" s="46" t="s">
        <v>140</v>
      </c>
      <c r="B48" s="30" t="s">
        <v>141</v>
      </c>
      <c r="C48" s="15"/>
      <c r="D48" s="15"/>
      <c r="E48" s="15"/>
      <c r="F48" s="12"/>
      <c r="G48" s="12" t="e">
        <f t="shared" si="3"/>
        <v>#DIV/0!</v>
      </c>
    </row>
    <row r="49" spans="1:7" s="1" customFormat="1" ht="20.25" customHeight="1" hidden="1">
      <c r="A49" s="29" t="s">
        <v>46</v>
      </c>
      <c r="B49" s="30" t="s">
        <v>139</v>
      </c>
      <c r="C49" s="15"/>
      <c r="D49" s="15"/>
      <c r="E49" s="15"/>
      <c r="F49" s="12" t="e">
        <f t="shared" si="2"/>
        <v>#DIV/0!</v>
      </c>
      <c r="G49" s="12"/>
    </row>
    <row r="50" spans="1:7" s="1" customFormat="1" ht="12.75" hidden="1">
      <c r="A50" s="16" t="s">
        <v>61</v>
      </c>
      <c r="B50" s="27" t="s">
        <v>132</v>
      </c>
      <c r="C50" s="11">
        <f>C51</f>
        <v>0</v>
      </c>
      <c r="D50" s="11">
        <f>D51</f>
        <v>0</v>
      </c>
      <c r="E50" s="11">
        <f>E51</f>
        <v>0</v>
      </c>
      <c r="F50" s="12"/>
      <c r="G50" s="12" t="e">
        <f t="shared" si="3"/>
        <v>#DIV/0!</v>
      </c>
    </row>
    <row r="51" spans="1:7" s="1" customFormat="1" ht="12.75" hidden="1">
      <c r="A51" s="29" t="s">
        <v>62</v>
      </c>
      <c r="B51" s="30" t="s">
        <v>133</v>
      </c>
      <c r="C51" s="15"/>
      <c r="D51" s="15"/>
      <c r="E51" s="15"/>
      <c r="F51" s="12"/>
      <c r="G51" s="12" t="e">
        <f t="shared" si="3"/>
        <v>#DIV/0!</v>
      </c>
    </row>
    <row r="52" spans="1:7" s="63" customFormat="1" ht="17.25" customHeight="1">
      <c r="A52" s="47" t="s">
        <v>9</v>
      </c>
      <c r="B52" s="48"/>
      <c r="C52" s="49">
        <f>C4+C37</f>
        <v>5646718</v>
      </c>
      <c r="D52" s="49">
        <f>D4+D37</f>
        <v>1150961.3599999999</v>
      </c>
      <c r="E52" s="49">
        <f>E4+E37</f>
        <v>679892.06</v>
      </c>
      <c r="F52" s="8">
        <f t="shared" si="2"/>
        <v>20.382837605844667</v>
      </c>
      <c r="G52" s="8">
        <f t="shared" si="3"/>
        <v>169.28589517577242</v>
      </c>
    </row>
    <row r="53" spans="1:7" s="1" customFormat="1" ht="12.75" customHeight="1">
      <c r="A53" s="27" t="s">
        <v>10</v>
      </c>
      <c r="B53" s="27"/>
      <c r="C53" s="11"/>
      <c r="D53" s="11"/>
      <c r="E53" s="11"/>
      <c r="F53" s="12"/>
      <c r="G53" s="12"/>
    </row>
    <row r="54" spans="1:7" s="1" customFormat="1" ht="15.75" customHeight="1">
      <c r="A54" s="24" t="s">
        <v>11</v>
      </c>
      <c r="B54" s="50" t="s">
        <v>53</v>
      </c>
      <c r="C54" s="11">
        <v>1267483</v>
      </c>
      <c r="D54" s="11">
        <v>414521.26</v>
      </c>
      <c r="E54" s="11">
        <v>402560.53</v>
      </c>
      <c r="F54" s="12">
        <f aca="true" t="shared" si="4" ref="F54:F81">D54/C54*100</f>
        <v>32.70428558016163</v>
      </c>
      <c r="G54" s="12">
        <f aca="true" t="shared" si="5" ref="G54:G81">D54/E54*100</f>
        <v>102.97116311924567</v>
      </c>
    </row>
    <row r="55" spans="1:7" s="1" customFormat="1" ht="12.75">
      <c r="A55" s="23" t="s">
        <v>12</v>
      </c>
      <c r="B55" s="30">
        <v>211.213</v>
      </c>
      <c r="C55" s="15">
        <v>1069335</v>
      </c>
      <c r="D55" s="15">
        <v>330931.48</v>
      </c>
      <c r="E55" s="15">
        <v>315570.83</v>
      </c>
      <c r="F55" s="12">
        <f t="shared" si="4"/>
        <v>30.947409371244746</v>
      </c>
      <c r="G55" s="12">
        <f t="shared" si="5"/>
        <v>104.86757600504457</v>
      </c>
    </row>
    <row r="56" spans="1:7" s="1" customFormat="1" ht="12.75">
      <c r="A56" s="23" t="s">
        <v>19</v>
      </c>
      <c r="B56" s="30">
        <v>223</v>
      </c>
      <c r="C56" s="15">
        <v>95000</v>
      </c>
      <c r="D56" s="15">
        <v>45800.55</v>
      </c>
      <c r="E56" s="15">
        <v>21048.95</v>
      </c>
      <c r="F56" s="12">
        <f t="shared" si="4"/>
        <v>48.2111052631579</v>
      </c>
      <c r="G56" s="12">
        <f t="shared" si="5"/>
        <v>217.59066366730883</v>
      </c>
    </row>
    <row r="57" spans="1:7" s="1" customFormat="1" ht="12.75">
      <c r="A57" s="23" t="s">
        <v>13</v>
      </c>
      <c r="B57" s="30"/>
      <c r="C57" s="15">
        <f>C54-C55-C56</f>
        <v>103148</v>
      </c>
      <c r="D57" s="15">
        <f>D54-D55-D56</f>
        <v>37789.230000000025</v>
      </c>
      <c r="E57" s="15">
        <f>E54-E55-E56</f>
        <v>65940.75000000001</v>
      </c>
      <c r="F57" s="12">
        <f t="shared" si="4"/>
        <v>36.63593089541244</v>
      </c>
      <c r="G57" s="12">
        <f t="shared" si="5"/>
        <v>57.30785591610653</v>
      </c>
    </row>
    <row r="58" spans="1:7" s="1" customFormat="1" ht="12.75" hidden="1">
      <c r="A58" s="24" t="s">
        <v>45</v>
      </c>
      <c r="B58" s="50" t="s">
        <v>44</v>
      </c>
      <c r="C58" s="15"/>
      <c r="D58" s="15"/>
      <c r="E58" s="15"/>
      <c r="F58" s="12" t="e">
        <f t="shared" si="4"/>
        <v>#DIV/0!</v>
      </c>
      <c r="G58" s="12" t="e">
        <f t="shared" si="5"/>
        <v>#DIV/0!</v>
      </c>
    </row>
    <row r="59" spans="1:7" s="1" customFormat="1" ht="18" customHeight="1">
      <c r="A59" s="24" t="s">
        <v>20</v>
      </c>
      <c r="B59" s="50" t="s">
        <v>34</v>
      </c>
      <c r="C59" s="11">
        <v>103679</v>
      </c>
      <c r="D59" s="11">
        <v>33310.37</v>
      </c>
      <c r="E59" s="11">
        <v>29942</v>
      </c>
      <c r="F59" s="12">
        <f t="shared" si="4"/>
        <v>32.12836736465437</v>
      </c>
      <c r="G59" s="12">
        <f t="shared" si="5"/>
        <v>111.24964932202259</v>
      </c>
    </row>
    <row r="60" spans="1:7" s="1" customFormat="1" ht="6.75" customHeight="1" hidden="1">
      <c r="A60" s="24" t="s">
        <v>27</v>
      </c>
      <c r="B60" s="50" t="s">
        <v>69</v>
      </c>
      <c r="C60" s="11">
        <v>0</v>
      </c>
      <c r="D60" s="11">
        <v>0</v>
      </c>
      <c r="E60" s="11">
        <v>0</v>
      </c>
      <c r="F60" s="12" t="e">
        <f t="shared" si="4"/>
        <v>#DIV/0!</v>
      </c>
      <c r="G60" s="12" t="e">
        <f t="shared" si="5"/>
        <v>#DIV/0!</v>
      </c>
    </row>
    <row r="61" spans="1:7" s="1" customFormat="1" ht="13.5" customHeight="1">
      <c r="A61" s="24" t="s">
        <v>63</v>
      </c>
      <c r="B61" s="50" t="s">
        <v>64</v>
      </c>
      <c r="C61" s="11">
        <f>C65+C66+C63+C64+C62</f>
        <v>1284975</v>
      </c>
      <c r="D61" s="11">
        <f>D65+D66+D63+D64+D62</f>
        <v>141906</v>
      </c>
      <c r="E61" s="11">
        <f>E65+E66+E63</f>
        <v>0</v>
      </c>
      <c r="F61" s="12">
        <f t="shared" si="4"/>
        <v>11.043483336251677</v>
      </c>
      <c r="G61" s="12"/>
    </row>
    <row r="62" spans="1:7" s="1" customFormat="1" ht="13.5" customHeight="1">
      <c r="A62" s="29" t="s">
        <v>153</v>
      </c>
      <c r="B62" s="51" t="s">
        <v>152</v>
      </c>
      <c r="C62" s="15">
        <v>3000</v>
      </c>
      <c r="D62" s="15">
        <v>0</v>
      </c>
      <c r="E62" s="15">
        <v>0</v>
      </c>
      <c r="F62" s="12">
        <f t="shared" si="4"/>
        <v>0</v>
      </c>
      <c r="G62" s="12"/>
    </row>
    <row r="63" spans="1:7" s="1" customFormat="1" ht="12.75">
      <c r="A63" s="23" t="s">
        <v>88</v>
      </c>
      <c r="B63" s="51" t="s">
        <v>89</v>
      </c>
      <c r="C63" s="15">
        <v>0</v>
      </c>
      <c r="D63" s="15">
        <v>0</v>
      </c>
      <c r="E63" s="15">
        <v>0</v>
      </c>
      <c r="F63" s="12"/>
      <c r="G63" s="12"/>
    </row>
    <row r="64" spans="1:7" s="1" customFormat="1" ht="12" customHeight="1" hidden="1">
      <c r="A64" s="23" t="s">
        <v>143</v>
      </c>
      <c r="B64" s="51" t="s">
        <v>142</v>
      </c>
      <c r="C64" s="15"/>
      <c r="D64" s="15"/>
      <c r="E64" s="15"/>
      <c r="F64" s="12"/>
      <c r="G64" s="12" t="e">
        <f t="shared" si="5"/>
        <v>#DIV/0!</v>
      </c>
    </row>
    <row r="65" spans="1:7" s="1" customFormat="1" ht="15" customHeight="1">
      <c r="A65" s="23" t="s">
        <v>73</v>
      </c>
      <c r="B65" s="51" t="s">
        <v>74</v>
      </c>
      <c r="C65" s="15">
        <v>1267975</v>
      </c>
      <c r="D65" s="15">
        <v>132906</v>
      </c>
      <c r="E65" s="15">
        <v>0</v>
      </c>
      <c r="F65" s="12">
        <f t="shared" si="4"/>
        <v>10.481752400481081</v>
      </c>
      <c r="G65" s="12"/>
    </row>
    <row r="66" spans="1:7" s="1" customFormat="1" ht="12.75">
      <c r="A66" s="23" t="s">
        <v>55</v>
      </c>
      <c r="B66" s="51" t="s">
        <v>56</v>
      </c>
      <c r="C66" s="15">
        <v>14000</v>
      </c>
      <c r="D66" s="15">
        <v>9000</v>
      </c>
      <c r="E66" s="15"/>
      <c r="F66" s="12">
        <f t="shared" si="4"/>
        <v>64.28571428571429</v>
      </c>
      <c r="G66" s="12"/>
    </row>
    <row r="67" spans="1:7" s="1" customFormat="1" ht="15" customHeight="1">
      <c r="A67" s="24" t="s">
        <v>49</v>
      </c>
      <c r="B67" s="50" t="s">
        <v>48</v>
      </c>
      <c r="C67" s="11">
        <f>C68+C69+C70+C71</f>
        <v>1640799</v>
      </c>
      <c r="D67" s="11">
        <f>D68+D69+D70+D71</f>
        <v>111942.97</v>
      </c>
      <c r="E67" s="11">
        <f>E68+E69+E70+E71</f>
        <v>31072.49</v>
      </c>
      <c r="F67" s="12">
        <f t="shared" si="4"/>
        <v>6.822466981025707</v>
      </c>
      <c r="G67" s="12">
        <f t="shared" si="5"/>
        <v>360.2639183406286</v>
      </c>
    </row>
    <row r="68" spans="1:7" s="1" customFormat="1" ht="12.75" hidden="1">
      <c r="A68" s="23" t="s">
        <v>65</v>
      </c>
      <c r="B68" s="51" t="s">
        <v>67</v>
      </c>
      <c r="C68" s="15">
        <v>0</v>
      </c>
      <c r="D68" s="15">
        <v>0</v>
      </c>
      <c r="E68" s="15">
        <v>0</v>
      </c>
      <c r="F68" s="12" t="e">
        <f t="shared" si="4"/>
        <v>#DIV/0!</v>
      </c>
      <c r="G68" s="12" t="e">
        <f t="shared" si="5"/>
        <v>#DIV/0!</v>
      </c>
    </row>
    <row r="69" spans="1:7" s="1" customFormat="1" ht="12.75">
      <c r="A69" s="23" t="s">
        <v>66</v>
      </c>
      <c r="B69" s="51" t="s">
        <v>68</v>
      </c>
      <c r="C69" s="15">
        <v>269637</v>
      </c>
      <c r="D69" s="15">
        <v>55794.37</v>
      </c>
      <c r="E69" s="15">
        <v>0</v>
      </c>
      <c r="F69" s="12">
        <f t="shared" si="4"/>
        <v>20.69240126540497</v>
      </c>
      <c r="G69" s="12"/>
    </row>
    <row r="70" spans="1:7" s="1" customFormat="1" ht="13.5" customHeight="1">
      <c r="A70" s="23" t="s">
        <v>57</v>
      </c>
      <c r="B70" s="51" t="s">
        <v>58</v>
      </c>
      <c r="C70" s="15">
        <v>1371162</v>
      </c>
      <c r="D70" s="15">
        <v>56148.6</v>
      </c>
      <c r="E70" s="15">
        <v>31072.49</v>
      </c>
      <c r="F70" s="12">
        <f t="shared" si="4"/>
        <v>4.094964708765266</v>
      </c>
      <c r="G70" s="12">
        <f t="shared" si="5"/>
        <v>180.70196498574782</v>
      </c>
    </row>
    <row r="71" spans="1:7" s="1" customFormat="1" ht="12.75" hidden="1">
      <c r="A71" s="23" t="s">
        <v>92</v>
      </c>
      <c r="B71" s="51" t="s">
        <v>93</v>
      </c>
      <c r="C71" s="15"/>
      <c r="D71" s="15"/>
      <c r="E71" s="15"/>
      <c r="F71" s="12" t="e">
        <f t="shared" si="4"/>
        <v>#DIV/0!</v>
      </c>
      <c r="G71" s="12" t="e">
        <f t="shared" si="5"/>
        <v>#DIV/0!</v>
      </c>
    </row>
    <row r="72" spans="1:7" s="1" customFormat="1" ht="16.5" customHeight="1">
      <c r="A72" s="24" t="s">
        <v>17</v>
      </c>
      <c r="B72" s="50" t="s">
        <v>28</v>
      </c>
      <c r="C72" s="11">
        <v>1583213</v>
      </c>
      <c r="D72" s="11">
        <v>504938.79</v>
      </c>
      <c r="E72" s="11">
        <v>279752.36</v>
      </c>
      <c r="F72" s="12">
        <f t="shared" si="4"/>
        <v>31.893294837776093</v>
      </c>
      <c r="G72" s="12">
        <f t="shared" si="5"/>
        <v>180.4949170044535</v>
      </c>
    </row>
    <row r="73" spans="1:7" s="1" customFormat="1" ht="17.25" customHeight="1">
      <c r="A73" s="24" t="s">
        <v>35</v>
      </c>
      <c r="B73" s="50" t="s">
        <v>51</v>
      </c>
      <c r="C73" s="11">
        <v>3000</v>
      </c>
      <c r="D73" s="11">
        <v>0</v>
      </c>
      <c r="E73" s="11">
        <v>0</v>
      </c>
      <c r="F73" s="12">
        <f t="shared" si="4"/>
        <v>0</v>
      </c>
      <c r="G73" s="12"/>
    </row>
    <row r="74" spans="1:7" s="1" customFormat="1" ht="12.75" hidden="1">
      <c r="A74" s="24" t="s">
        <v>59</v>
      </c>
      <c r="B74" s="50" t="s">
        <v>60</v>
      </c>
      <c r="C74" s="11">
        <v>0</v>
      </c>
      <c r="D74" s="11">
        <v>0</v>
      </c>
      <c r="E74" s="11">
        <v>0</v>
      </c>
      <c r="F74" s="12" t="e">
        <f t="shared" si="4"/>
        <v>#DIV/0!</v>
      </c>
      <c r="G74" s="12" t="e">
        <f t="shared" si="5"/>
        <v>#DIV/0!</v>
      </c>
    </row>
    <row r="75" spans="1:7" s="1" customFormat="1" ht="12.75" hidden="1">
      <c r="A75" s="23" t="s">
        <v>29</v>
      </c>
      <c r="B75" s="30">
        <v>1003</v>
      </c>
      <c r="C75" s="15">
        <v>0</v>
      </c>
      <c r="D75" s="15">
        <v>0</v>
      </c>
      <c r="E75" s="15">
        <v>0</v>
      </c>
      <c r="F75" s="12" t="e">
        <f t="shared" si="4"/>
        <v>#DIV/0!</v>
      </c>
      <c r="G75" s="12" t="e">
        <f t="shared" si="5"/>
        <v>#DIV/0!</v>
      </c>
    </row>
    <row r="76" spans="1:7" s="1" customFormat="1" ht="12.75" hidden="1">
      <c r="A76" s="24" t="s">
        <v>90</v>
      </c>
      <c r="B76" s="50" t="s">
        <v>91</v>
      </c>
      <c r="C76" s="11">
        <v>0</v>
      </c>
      <c r="D76" s="11">
        <v>0</v>
      </c>
      <c r="E76" s="11">
        <v>0</v>
      </c>
      <c r="F76" s="12" t="e">
        <f t="shared" si="4"/>
        <v>#DIV/0!</v>
      </c>
      <c r="G76" s="12" t="e">
        <f t="shared" si="5"/>
        <v>#DIV/0!</v>
      </c>
    </row>
    <row r="77" spans="1:8" ht="12.75" hidden="1">
      <c r="A77" s="52" t="s">
        <v>29</v>
      </c>
      <c r="B77" s="37">
        <v>1003</v>
      </c>
      <c r="C77" s="53">
        <v>0</v>
      </c>
      <c r="D77" s="11">
        <f>D78+D79</f>
        <v>0</v>
      </c>
      <c r="E77" s="11">
        <v>0</v>
      </c>
      <c r="F77" s="12" t="e">
        <f t="shared" si="4"/>
        <v>#DIV/0!</v>
      </c>
      <c r="G77" s="12" t="e">
        <f t="shared" si="5"/>
        <v>#DIV/0!</v>
      </c>
      <c r="H77" s="65"/>
    </row>
    <row r="78" spans="1:7" ht="12.75" hidden="1">
      <c r="A78" s="35" t="s">
        <v>136</v>
      </c>
      <c r="B78" s="54"/>
      <c r="C78" s="55">
        <v>0</v>
      </c>
      <c r="D78" s="15">
        <v>0</v>
      </c>
      <c r="E78" s="15">
        <v>0</v>
      </c>
      <c r="F78" s="12" t="e">
        <f t="shared" si="4"/>
        <v>#DIV/0!</v>
      </c>
      <c r="G78" s="12" t="e">
        <f t="shared" si="5"/>
        <v>#DIV/0!</v>
      </c>
    </row>
    <row r="79" spans="1:7" ht="12.75" hidden="1">
      <c r="A79" s="33" t="s">
        <v>50</v>
      </c>
      <c r="B79" s="54"/>
      <c r="C79" s="55">
        <v>0</v>
      </c>
      <c r="D79" s="15">
        <v>0</v>
      </c>
      <c r="E79" s="15">
        <v>0</v>
      </c>
      <c r="F79" s="12" t="e">
        <f t="shared" si="4"/>
        <v>#DIV/0!</v>
      </c>
      <c r="G79" s="12" t="e">
        <f t="shared" si="5"/>
        <v>#DIV/0!</v>
      </c>
    </row>
    <row r="80" spans="1:7" ht="12.75" hidden="1">
      <c r="A80" s="33" t="s">
        <v>30</v>
      </c>
      <c r="B80" s="54" t="s">
        <v>31</v>
      </c>
      <c r="C80" s="55"/>
      <c r="D80" s="15"/>
      <c r="E80" s="15"/>
      <c r="F80" s="12" t="e">
        <f t="shared" si="4"/>
        <v>#DIV/0!</v>
      </c>
      <c r="G80" s="12" t="e">
        <f t="shared" si="5"/>
        <v>#DIV/0!</v>
      </c>
    </row>
    <row r="81" spans="1:7" ht="12.75">
      <c r="A81" s="35" t="s">
        <v>134</v>
      </c>
      <c r="B81" s="56" t="s">
        <v>135</v>
      </c>
      <c r="C81" s="53">
        <v>3000</v>
      </c>
      <c r="D81" s="11">
        <v>0</v>
      </c>
      <c r="E81" s="11">
        <v>0</v>
      </c>
      <c r="F81" s="12">
        <f t="shared" si="4"/>
        <v>0</v>
      </c>
      <c r="G81" s="12"/>
    </row>
    <row r="82" spans="1:7" s="63" customFormat="1" ht="15.75" customHeight="1">
      <c r="A82" s="47" t="s">
        <v>14</v>
      </c>
      <c r="B82" s="48"/>
      <c r="C82" s="49">
        <f>C54+C59+C60+C61+C67+C72+C73+C74+C76+C81</f>
        <v>5886149</v>
      </c>
      <c r="D82" s="49">
        <f>D54+D59+D60+D61+D67+D72+D73+D74+D76</f>
        <v>1206619.39</v>
      </c>
      <c r="E82" s="49">
        <f>E54+E59+E60+E61+E67+E72+E73+E74+E76</f>
        <v>743327.38</v>
      </c>
      <c r="F82" s="8">
        <f>D82/C82*100</f>
        <v>20.499300816204276</v>
      </c>
      <c r="G82" s="8">
        <f>D82/E82*100</f>
        <v>162.32677854541024</v>
      </c>
    </row>
    <row r="83" spans="1:7" ht="18" customHeight="1">
      <c r="A83" s="35" t="s">
        <v>32</v>
      </c>
      <c r="B83" s="37"/>
      <c r="C83" s="57">
        <f>C52-C82</f>
        <v>-239431</v>
      </c>
      <c r="D83" s="58">
        <f>D52-D82</f>
        <v>-55658.03000000003</v>
      </c>
      <c r="E83" s="58">
        <f>E52-E82</f>
        <v>-63435.31999999995</v>
      </c>
      <c r="F83" s="59"/>
      <c r="G83" s="59"/>
    </row>
    <row r="84" spans="1:6" ht="12" customHeight="1">
      <c r="A84" s="66"/>
      <c r="B84" s="67"/>
      <c r="C84" s="68"/>
      <c r="D84" s="68"/>
      <c r="E84" s="68"/>
      <c r="F84" s="69"/>
    </row>
    <row r="85" spans="1:7" ht="12.75">
      <c r="A85" s="60" t="s">
        <v>70</v>
      </c>
      <c r="C85" s="70"/>
      <c r="D85" s="70"/>
      <c r="E85" s="70"/>
      <c r="F85" s="74" t="s">
        <v>122</v>
      </c>
      <c r="G85" s="74"/>
    </row>
    <row r="86" spans="3:5" ht="12.75">
      <c r="C86" s="72"/>
      <c r="D86" s="72"/>
      <c r="E86" s="70"/>
    </row>
    <row r="87" spans="3:5" ht="12.75">
      <c r="C87" s="72"/>
      <c r="D87" s="72"/>
      <c r="E87" s="70"/>
    </row>
    <row r="88" spans="3:5" ht="12.75">
      <c r="C88" s="70"/>
      <c r="D88" s="70"/>
      <c r="E88" s="70"/>
    </row>
    <row r="89" spans="3:5" ht="12.75">
      <c r="C89" s="70"/>
      <c r="D89" s="70"/>
      <c r="E89" s="70"/>
    </row>
  </sheetData>
  <sheetProtection/>
  <mergeCells count="5">
    <mergeCell ref="A1:G1"/>
    <mergeCell ref="C86:D86"/>
    <mergeCell ref="C87:D87"/>
    <mergeCell ref="E2:F2"/>
    <mergeCell ref="F85:G85"/>
  </mergeCells>
  <printOptions horizontalCentered="1"/>
  <pageMargins left="0.7874015748031497" right="0.1968503937007874" top="0.2362204724409449" bottom="0.1968503937007874" header="0.2362204724409449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2021-05-06T12:17:10Z</cp:lastPrinted>
  <dcterms:created xsi:type="dcterms:W3CDTF">2006-03-13T07:15:44Z</dcterms:created>
  <dcterms:modified xsi:type="dcterms:W3CDTF">2021-05-06T12:17:12Z</dcterms:modified>
  <cp:category/>
  <cp:version/>
  <cp:contentType/>
  <cp:contentStatus/>
</cp:coreProperties>
</file>