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2.2022" sheetId="1" r:id="rId1"/>
  </sheets>
  <definedNames>
    <definedName name="_xlnm.Print_Area" localSheetId="0">'01.02.2022'!$A$1:$G$79</definedName>
  </definedNames>
  <calcPr fullCalcOnLoad="1"/>
</workbook>
</file>

<file path=xl/sharedStrings.xml><?xml version="1.0" encoding="utf-8"?>
<sst xmlns="http://schemas.openxmlformats.org/spreadsheetml/2006/main" count="147" uniqueCount="147">
  <si>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</si>
  <si>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</si>
  <si>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</si>
  <si>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</si>
  <si>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</si>
  <si>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</si>
  <si>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</si>
  <si>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</si>
  <si>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</si>
  <si>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</si>
  <si>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</si>
  <si>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</si>
  <si>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</si>
  <si>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</si>
  <si>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</si>
  <si>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</si>
  <si>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</si>
  <si>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</si>
  <si>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</si>
  <si>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</si>
  <si>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</si>
  <si>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</si>
  <si>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</si>
  <si>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</si>
  <si>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</si>
  <si>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</si>
  <si>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</si>
  <si>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</si>
  <si>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</si>
  <si>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</si>
  <si>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</si>
  <si>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</si>
  <si>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</si>
  <si>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</si>
  <si>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</si>
  <si>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</si>
  <si>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</si>
  <si>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</si>
  <si>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</si>
  <si>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</si>
  <si>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</si>
  <si>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</si>
  <si>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</si>
  <si>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</si>
  <si>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</si>
  <si>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</si>
  <si>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</si>
  <si>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</si>
  <si>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</si>
  <si>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</si>
  <si>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</si>
  <si>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</si>
  <si>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</si>
  <si>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</si>
  <si>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</si>
  <si>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</si>
  <si>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</si>
  <si>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</si>
  <si>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</si>
  <si>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</si>
  <si>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</si>
  <si>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</si>
  <si>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</si>
  <si>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</si>
  <si>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</si>
  <si>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</si>
  <si>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</si>
  <si>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</si>
  <si>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</si>
  <si>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</si>
  <si>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</si>
  <si>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</si>
  <si>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</si>
  <si>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</si>
  <si>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</si>
  <si>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</si>
  <si>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</si>
  <si>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</si>
  <si>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</si>
  <si>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</si>
  <si>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</si>
  <si>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</si>
  <si>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</si>
  <si>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</si>
  <si>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</si>
  <si>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</si>
  <si>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</si>
  <si>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</si>
  <si>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</si>
  <si>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</si>
  <si>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</si>
  <si>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</si>
  <si>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</si>
  <si>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</si>
  <si>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</si>
  <si>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</si>
  <si>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</si>
  <si>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</si>
  <si>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</si>
  <si>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</si>
  <si>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</si>
  <si>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</si>
  <si>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</si>
  <si>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</si>
  <si>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</si>
  <si>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</si>
  <si>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</si>
  <si>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</si>
  <si>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</si>
  <si>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</si>
  <si>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</si>
  <si>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</si>
  <si>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</si>
  <si>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</si>
  <si>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</si>
  <si>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</si>
  <si>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</si>
  <si>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</si>
  <si>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</si>
  <si>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</si>
  <si>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</si>
  <si>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</si>
  <si>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</si>
  <si>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</si>
  <si>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</si>
  <si>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</si>
  <si>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</si>
  <si>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</si>
  <si>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</si>
  <si>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</si>
  <si>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</si>
  <si>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</si>
  <si>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</si>
  <si>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</si>
  <si>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</si>
  <si>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План на 2021 г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</si>
  <si>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</si>
  <si>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</si>
  <si>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</si>
  <si>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</si>
  <si>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</si>
  <si>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</si>
  <si>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1100</t>
  </si>
  <si>
    <t>АНАЛИЗ ИСПОЛНЕНИЯ БЮДЖЕТА   АЛЬБУСЬ-СЮРБЕЕВСКОГО СЕЛЬСКОГО  ПОСЕЛЕНИЯ НА 01.02.2022 г.</t>
  </si>
  <si>
    <t>Исполнено на 01.02.2022</t>
  </si>
  <si>
    <t>Исполнено на 01.02.2021</t>
  </si>
  <si>
    <t xml:space="preserve">% исп. 2022 к 2021г.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</si>
</sst>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" fontId="31" fillId="20" borderId="2">
      <alignment horizontal="right" vertical="top" shrinkToFi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shrinkToFit="1"/>
    </xf>
    <xf numFmtId="4" fontId="47" fillId="0" borderId="12" xfId="36" applyNumberFormat="1" applyFont="1" applyFill="1" applyBorder="1" applyAlignment="1" applyProtection="1">
      <alignment horizontal="right" vertical="center" shrinkToFit="1"/>
      <protection/>
    </xf>
    <xf numFmtId="4" fontId="7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2" xfId="57" applyNumberFormat="1" applyFont="1" applyFill="1" applyBorder="1" applyAlignment="1">
      <alignment wrapText="1"/>
      <protection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7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1" borderId="13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horizontal="left" vertical="center" wrapText="1"/>
    </xf>
    <xf numFmtId="49" fontId="5" fillId="31" borderId="12" xfId="0" applyNumberFormat="1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47" fillId="0" borderId="2" xfId="36" applyNumberFormat="1" applyFont="1" applyFill="1" applyAlignment="1" applyProtection="1">
      <alignment horizontal="right" vertical="center" wrapText="1" shrinkToFit="1"/>
      <protection/>
    </xf>
    <xf numFmtId="0" fontId="5" fillId="0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44">
      <selection activeCell="C60" sqref="C60"/>
    </sheetView>
  </sheetViews>
  <sheetFormatPr defaultColWidth="9.00390625" defaultRowHeight="12.75"/>
  <cols>
    <col min="1" max="1" width="65.875" style="57" customWidth="1"/>
    <col min="2" max="2" width="25.125" style="57" customWidth="1"/>
    <col min="3" max="3" width="14.25390625" style="58" customWidth="1"/>
    <col min="4" max="4" width="16.75390625" style="58" customWidth="1"/>
    <col min="5" max="5" width="14.00390625" style="58" customWidth="1"/>
    <col min="6" max="7" width="10.75390625" style="57" customWidth="1"/>
    <col min="8" max="16384" width="9.125" style="57" customWidth="1"/>
  </cols>
  <sheetData>
    <row r="1" spans="1:7" ht="16.5" customHeight="1">
      <c r="A1" s="67" t="s">
        <v>143</v>
      </c>
      <c r="B1" s="67"/>
      <c r="C1" s="67"/>
      <c r="D1" s="67"/>
      <c r="E1" s="67"/>
      <c r="F1" s="67"/>
      <c r="G1" s="67"/>
    </row>
    <row r="2" spans="5:7" ht="12.75" customHeight="1">
      <c r="E2" s="69"/>
      <c r="F2" s="69"/>
      <c r="G2" s="59" t="s">
        <v>81</v>
      </c>
    </row>
    <row r="3" spans="1:7" ht="45" customHeight="1">
      <c r="A3" s="3" t="s">
        <v>0</v>
      </c>
      <c r="B3" s="3" t="s">
        <v>21</v>
      </c>
      <c r="C3" s="4" t="s">
        <v>135</v>
      </c>
      <c r="D3" s="4" t="s">
        <v>144</v>
      </c>
      <c r="E3" s="4" t="s">
        <v>145</v>
      </c>
      <c r="F3" s="5" t="s">
        <v>30</v>
      </c>
      <c r="G3" s="5" t="s">
        <v>146</v>
      </c>
    </row>
    <row r="4" spans="1:7" s="60" customFormat="1" ht="16.5" customHeight="1">
      <c r="A4" s="6" t="s">
        <v>1</v>
      </c>
      <c r="B4" s="6"/>
      <c r="C4" s="7">
        <f>C5+C22</f>
        <v>902121</v>
      </c>
      <c r="D4" s="7">
        <f>D5+D22</f>
        <v>36113.67999999999</v>
      </c>
      <c r="E4" s="7">
        <f>E5+E22</f>
        <v>49819.54</v>
      </c>
      <c r="F4" s="8">
        <f aca="true" t="shared" si="0" ref="F4:F36">D4/C4*100</f>
        <v>4.003196910392286</v>
      </c>
      <c r="G4" s="8">
        <f aca="true" t="shared" si="1" ref="G4:G36">D4/E4*100</f>
        <v>72.48898725279277</v>
      </c>
    </row>
    <row r="5" spans="1:7" s="1" customFormat="1" ht="12.75">
      <c r="A5" s="9" t="s">
        <v>15</v>
      </c>
      <c r="B5" s="10"/>
      <c r="C5" s="11">
        <f>C6+C9+C14+C16+C21</f>
        <v>864080</v>
      </c>
      <c r="D5" s="11">
        <f>D6+D9+D14+D16+D21</f>
        <v>36113.67999999999</v>
      </c>
      <c r="E5" s="11">
        <f>E6+E9+E14+E16+E21</f>
        <v>49819.54</v>
      </c>
      <c r="F5" s="12">
        <f t="shared" si="0"/>
        <v>4.1794370891584105</v>
      </c>
      <c r="G5" s="12">
        <f t="shared" si="1"/>
        <v>72.48898725279277</v>
      </c>
    </row>
    <row r="6" spans="1:7" s="1" customFormat="1" ht="16.5" customHeight="1">
      <c r="A6" s="9" t="s">
        <v>2</v>
      </c>
      <c r="B6" s="10" t="s">
        <v>22</v>
      </c>
      <c r="C6" s="11">
        <f>C7</f>
        <v>80600</v>
      </c>
      <c r="D6" s="11">
        <f>D7</f>
        <v>4529.88</v>
      </c>
      <c r="E6" s="11">
        <f>E7</f>
        <v>5198.52</v>
      </c>
      <c r="F6" s="12">
        <f t="shared" si="0"/>
        <v>5.620198511166253</v>
      </c>
      <c r="G6" s="12">
        <f t="shared" si="1"/>
        <v>87.13787770365411</v>
      </c>
    </row>
    <row r="7" spans="1:7" s="1" customFormat="1" ht="12.75">
      <c r="A7" s="13" t="s">
        <v>3</v>
      </c>
      <c r="B7" s="14" t="s">
        <v>33</v>
      </c>
      <c r="C7" s="15">
        <v>80600</v>
      </c>
      <c r="D7" s="2">
        <v>4529.88</v>
      </c>
      <c r="E7" s="15">
        <v>5198.52</v>
      </c>
      <c r="F7" s="12">
        <f t="shared" si="0"/>
        <v>5.620198511166253</v>
      </c>
      <c r="G7" s="12">
        <f t="shared" si="1"/>
        <v>87.13787770365411</v>
      </c>
    </row>
    <row r="8" spans="1:7" s="1" customFormat="1" ht="12.75">
      <c r="A8" s="29" t="s">
        <v>134</v>
      </c>
      <c r="B8" s="14"/>
      <c r="C8" s="15">
        <f>C7*1/3</f>
        <v>26866.666666666668</v>
      </c>
      <c r="D8" s="15">
        <f>D7*1/3</f>
        <v>1509.96</v>
      </c>
      <c r="E8" s="15">
        <f>E7*1/3</f>
        <v>1732.8400000000001</v>
      </c>
      <c r="F8" s="12">
        <f t="shared" si="0"/>
        <v>5.620198511166253</v>
      </c>
      <c r="G8" s="12">
        <f t="shared" si="1"/>
        <v>87.13787770365411</v>
      </c>
    </row>
    <row r="9" spans="1:7" s="1" customFormat="1" ht="26.25" customHeight="1">
      <c r="A9" s="16" t="s">
        <v>71</v>
      </c>
      <c r="B9" s="10" t="s">
        <v>72</v>
      </c>
      <c r="C9" s="11">
        <f>C10+C11+C12+C13</f>
        <v>317080</v>
      </c>
      <c r="D9" s="11">
        <f>D10+D11+D12+D13</f>
        <v>29698.6</v>
      </c>
      <c r="E9" s="11">
        <f>E10+E11+E12+E13</f>
        <v>22757.51</v>
      </c>
      <c r="F9" s="12">
        <f t="shared" si="0"/>
        <v>9.36627980320424</v>
      </c>
      <c r="G9" s="12">
        <f t="shared" si="1"/>
        <v>130.50021729090747</v>
      </c>
    </row>
    <row r="10" spans="1:7" s="1" customFormat="1" ht="51" customHeight="1">
      <c r="A10" s="17" t="s">
        <v>73</v>
      </c>
      <c r="B10" s="18" t="s">
        <v>94</v>
      </c>
      <c r="C10" s="15">
        <v>143100</v>
      </c>
      <c r="D10" s="19">
        <v>13645.04</v>
      </c>
      <c r="E10" s="15">
        <v>10452.45</v>
      </c>
      <c r="F10" s="12">
        <f t="shared" si="0"/>
        <v>9.535317959468903</v>
      </c>
      <c r="G10" s="12">
        <f t="shared" si="1"/>
        <v>130.54393945916988</v>
      </c>
    </row>
    <row r="11" spans="1:7" s="1" customFormat="1" ht="65.25" customHeight="1">
      <c r="A11" s="17" t="s">
        <v>74</v>
      </c>
      <c r="B11" s="18" t="s">
        <v>95</v>
      </c>
      <c r="C11" s="15">
        <v>1500</v>
      </c>
      <c r="D11" s="19">
        <v>80.28</v>
      </c>
      <c r="E11" s="15">
        <v>61.64</v>
      </c>
      <c r="F11" s="12">
        <f t="shared" si="0"/>
        <v>5.351999999999999</v>
      </c>
      <c r="G11" s="12">
        <f t="shared" si="1"/>
        <v>130.24010382868266</v>
      </c>
    </row>
    <row r="12" spans="1:7" s="1" customFormat="1" ht="51.75" customHeight="1">
      <c r="A12" s="17" t="s">
        <v>75</v>
      </c>
      <c r="B12" s="18" t="s">
        <v>96</v>
      </c>
      <c r="C12" s="15">
        <v>190480</v>
      </c>
      <c r="D12" s="19">
        <v>16882.35</v>
      </c>
      <c r="E12" s="15">
        <v>14024.73</v>
      </c>
      <c r="F12" s="12">
        <f t="shared" si="0"/>
        <v>8.863056488870221</v>
      </c>
      <c r="G12" s="12">
        <f t="shared" si="1"/>
        <v>120.37557942291937</v>
      </c>
    </row>
    <row r="13" spans="1:7" s="1" customFormat="1" ht="51" customHeight="1">
      <c r="A13" s="17" t="s">
        <v>76</v>
      </c>
      <c r="B13" s="20" t="s">
        <v>97</v>
      </c>
      <c r="C13" s="15">
        <v>-18000</v>
      </c>
      <c r="D13" s="19">
        <v>-909.07</v>
      </c>
      <c r="E13" s="15">
        <v>-1781.31</v>
      </c>
      <c r="F13" s="12"/>
      <c r="G13" s="12">
        <f t="shared" si="1"/>
        <v>51.033789739012306</v>
      </c>
    </row>
    <row r="14" spans="1:7" s="1" customFormat="1" ht="15.75" customHeight="1">
      <c r="A14" s="21" t="s">
        <v>4</v>
      </c>
      <c r="B14" s="22" t="s">
        <v>23</v>
      </c>
      <c r="C14" s="11">
        <f>C15</f>
        <v>45500</v>
      </c>
      <c r="D14" s="11">
        <f>D15</f>
        <v>458.1</v>
      </c>
      <c r="E14" s="11">
        <f>E15</f>
        <v>0</v>
      </c>
      <c r="F14" s="12">
        <f t="shared" si="0"/>
        <v>1.0068131868131869</v>
      </c>
      <c r="G14" s="12" t="e">
        <f t="shared" si="1"/>
        <v>#DIV/0!</v>
      </c>
    </row>
    <row r="15" spans="1:7" s="1" customFormat="1" ht="14.25" customHeight="1">
      <c r="A15" s="23" t="s">
        <v>5</v>
      </c>
      <c r="B15" s="4" t="s">
        <v>34</v>
      </c>
      <c r="C15" s="15">
        <v>45500</v>
      </c>
      <c r="D15" s="15">
        <v>458.1</v>
      </c>
      <c r="E15" s="15">
        <v>0</v>
      </c>
      <c r="F15" s="12">
        <f t="shared" si="0"/>
        <v>1.0068131868131869</v>
      </c>
      <c r="G15" s="12" t="e">
        <f t="shared" si="1"/>
        <v>#DIV/0!</v>
      </c>
    </row>
    <row r="16" spans="1:7" s="1" customFormat="1" ht="14.25" customHeight="1">
      <c r="A16" s="24" t="s">
        <v>6</v>
      </c>
      <c r="B16" s="25" t="s">
        <v>24</v>
      </c>
      <c r="C16" s="11">
        <f>C17+C18</f>
        <v>418900</v>
      </c>
      <c r="D16" s="11">
        <f>D17+D18</f>
        <v>1427.1</v>
      </c>
      <c r="E16" s="11">
        <f>E17+E18</f>
        <v>21863.510000000002</v>
      </c>
      <c r="F16" s="12">
        <f t="shared" si="0"/>
        <v>0.34067796610169493</v>
      </c>
      <c r="G16" s="12">
        <f t="shared" si="1"/>
        <v>6.5273142327101175</v>
      </c>
    </row>
    <row r="17" spans="1:7" s="1" customFormat="1" ht="12.75" customHeight="1">
      <c r="A17" s="23" t="s">
        <v>7</v>
      </c>
      <c r="B17" s="4" t="s">
        <v>25</v>
      </c>
      <c r="C17" s="15">
        <v>102000</v>
      </c>
      <c r="D17" s="19">
        <v>405.23</v>
      </c>
      <c r="E17" s="15">
        <v>2746.72</v>
      </c>
      <c r="F17" s="12">
        <f t="shared" si="0"/>
        <v>0.3972843137254902</v>
      </c>
      <c r="G17" s="12">
        <f t="shared" si="1"/>
        <v>14.753232946933071</v>
      </c>
    </row>
    <row r="18" spans="1:7" s="1" customFormat="1" ht="12" customHeight="1">
      <c r="A18" s="24" t="s">
        <v>18</v>
      </c>
      <c r="B18" s="25" t="s">
        <v>44</v>
      </c>
      <c r="C18" s="11">
        <f>C19+C20</f>
        <v>316900</v>
      </c>
      <c r="D18" s="11">
        <f>D19+D20</f>
        <v>1021.87</v>
      </c>
      <c r="E18" s="11">
        <f>E19+E20</f>
        <v>19116.79</v>
      </c>
      <c r="F18" s="12">
        <f t="shared" si="0"/>
        <v>0.32245818870306087</v>
      </c>
      <c r="G18" s="12">
        <f t="shared" si="1"/>
        <v>5.345405792499682</v>
      </c>
    </row>
    <row r="19" spans="1:7" s="1" customFormat="1" ht="28.5" customHeight="1">
      <c r="A19" s="26" t="s">
        <v>77</v>
      </c>
      <c r="B19" s="4" t="s">
        <v>78</v>
      </c>
      <c r="C19" s="19">
        <v>27000</v>
      </c>
      <c r="D19" s="19">
        <v>0</v>
      </c>
      <c r="E19" s="15">
        <v>15228</v>
      </c>
      <c r="F19" s="12">
        <f t="shared" si="0"/>
        <v>0</v>
      </c>
      <c r="G19" s="12">
        <f t="shared" si="1"/>
        <v>0</v>
      </c>
    </row>
    <row r="20" spans="1:7" s="1" customFormat="1" ht="28.5" customHeight="1">
      <c r="A20" s="26" t="s">
        <v>79</v>
      </c>
      <c r="B20" s="4" t="s">
        <v>80</v>
      </c>
      <c r="C20" s="19">
        <v>289900</v>
      </c>
      <c r="D20" s="19">
        <v>1021.87</v>
      </c>
      <c r="E20" s="15">
        <v>3888.79</v>
      </c>
      <c r="F20" s="12">
        <f t="shared" si="0"/>
        <v>0.3524905139703346</v>
      </c>
      <c r="G20" s="12">
        <f t="shared" si="1"/>
        <v>26.277325337701445</v>
      </c>
    </row>
    <row r="21" spans="1:7" s="61" customFormat="1" ht="12.75">
      <c r="A21" s="24" t="s">
        <v>39</v>
      </c>
      <c r="B21" s="27" t="s">
        <v>40</v>
      </c>
      <c r="C21" s="11">
        <v>2000</v>
      </c>
      <c r="D21" s="11">
        <v>0</v>
      </c>
      <c r="E21" s="11">
        <v>0</v>
      </c>
      <c r="F21" s="12">
        <f t="shared" si="0"/>
        <v>0</v>
      </c>
      <c r="G21" s="12" t="e">
        <f t="shared" si="1"/>
        <v>#DIV/0!</v>
      </c>
    </row>
    <row r="22" spans="1:7" s="1" customFormat="1" ht="12.75">
      <c r="A22" s="16" t="s">
        <v>16</v>
      </c>
      <c r="B22" s="27"/>
      <c r="C22" s="28">
        <f>C23+C27+C32+C33+C30</f>
        <v>38041</v>
      </c>
      <c r="D22" s="28">
        <f>D23+D27+D32+D33+D30</f>
        <v>0</v>
      </c>
      <c r="E22" s="28">
        <f>E23+E27+E32+E33+E30</f>
        <v>0</v>
      </c>
      <c r="F22" s="12">
        <f t="shared" si="0"/>
        <v>0</v>
      </c>
      <c r="G22" s="12" t="e">
        <f t="shared" si="1"/>
        <v>#DIV/0!</v>
      </c>
    </row>
    <row r="23" spans="1:7" s="1" customFormat="1" ht="31.5" customHeight="1">
      <c r="A23" s="16" t="s">
        <v>93</v>
      </c>
      <c r="B23" s="27" t="s">
        <v>98</v>
      </c>
      <c r="C23" s="28">
        <f>C24+C25+C26</f>
        <v>38041</v>
      </c>
      <c r="D23" s="28">
        <f>D24+D25+D26</f>
        <v>0</v>
      </c>
      <c r="E23" s="28">
        <f>E24+E25+E26</f>
        <v>0</v>
      </c>
      <c r="F23" s="12">
        <f t="shared" si="0"/>
        <v>0</v>
      </c>
      <c r="G23" s="12" t="e">
        <f t="shared" si="1"/>
        <v>#DIV/0!</v>
      </c>
    </row>
    <row r="24" spans="1:7" s="1" customFormat="1" ht="51.75" customHeight="1">
      <c r="A24" s="29" t="s">
        <v>92</v>
      </c>
      <c r="B24" s="30" t="s">
        <v>99</v>
      </c>
      <c r="C24" s="31">
        <v>38041</v>
      </c>
      <c r="D24" s="31">
        <v>0</v>
      </c>
      <c r="E24" s="15">
        <v>0</v>
      </c>
      <c r="F24" s="12">
        <f t="shared" si="0"/>
        <v>0</v>
      </c>
      <c r="G24" s="12" t="e">
        <f t="shared" si="1"/>
        <v>#DIV/0!</v>
      </c>
    </row>
    <row r="25" spans="1:7" s="1" customFormat="1" ht="51" hidden="1">
      <c r="A25" s="29" t="s">
        <v>89</v>
      </c>
      <c r="B25" s="30" t="s">
        <v>100</v>
      </c>
      <c r="C25" s="32"/>
      <c r="D25" s="31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9" t="s">
        <v>113</v>
      </c>
      <c r="B26" s="30" t="s">
        <v>114</v>
      </c>
      <c r="C26" s="32"/>
      <c r="D26" s="31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 hidden="1">
      <c r="A27" s="16" t="s">
        <v>90</v>
      </c>
      <c r="B27" s="27" t="s">
        <v>91</v>
      </c>
      <c r="C27" s="28">
        <f>C28+C29</f>
        <v>0</v>
      </c>
      <c r="D27" s="28">
        <f>D28+D29</f>
        <v>0</v>
      </c>
      <c r="E27" s="28">
        <f>E28+E29</f>
        <v>0</v>
      </c>
      <c r="F27" s="12" t="e">
        <f t="shared" si="0"/>
        <v>#DIV/0!</v>
      </c>
      <c r="G27" s="12" t="e">
        <f t="shared" si="1"/>
        <v>#DIV/0!</v>
      </c>
    </row>
    <row r="28" spans="1:7" s="61" customFormat="1" ht="25.5" hidden="1">
      <c r="A28" s="29" t="s">
        <v>87</v>
      </c>
      <c r="B28" s="30" t="s">
        <v>101</v>
      </c>
      <c r="C28" s="31">
        <v>0</v>
      </c>
      <c r="D28" s="31">
        <v>0</v>
      </c>
      <c r="E28" s="31">
        <v>0</v>
      </c>
      <c r="F28" s="12" t="e">
        <f t="shared" si="0"/>
        <v>#DIV/0!</v>
      </c>
      <c r="G28" s="12" t="e">
        <f t="shared" si="1"/>
        <v>#DIV/0!</v>
      </c>
    </row>
    <row r="29" spans="1:7" s="1" customFormat="1" ht="12.75" hidden="1">
      <c r="A29" s="33" t="s">
        <v>82</v>
      </c>
      <c r="B29" s="34" t="s">
        <v>102</v>
      </c>
      <c r="C29" s="31">
        <v>0</v>
      </c>
      <c r="D29" s="31">
        <v>0</v>
      </c>
      <c r="E29" s="31">
        <v>0</v>
      </c>
      <c r="F29" s="12" t="e">
        <f t="shared" si="0"/>
        <v>#DIV/0!</v>
      </c>
      <c r="G29" s="12" t="e">
        <f t="shared" si="1"/>
        <v>#DIV/0!</v>
      </c>
    </row>
    <row r="30" spans="1:7" ht="25.5" hidden="1">
      <c r="A30" s="35" t="s">
        <v>103</v>
      </c>
      <c r="B30" s="36" t="s">
        <v>104</v>
      </c>
      <c r="C30" s="28">
        <f>C31</f>
        <v>0</v>
      </c>
      <c r="D30" s="28">
        <f>D31</f>
        <v>0</v>
      </c>
      <c r="E30" s="28">
        <f>E31</f>
        <v>0</v>
      </c>
      <c r="F30" s="12" t="e">
        <f t="shared" si="0"/>
        <v>#DIV/0!</v>
      </c>
      <c r="G30" s="12" t="e">
        <f t="shared" si="1"/>
        <v>#DIV/0!</v>
      </c>
    </row>
    <row r="31" spans="1:7" ht="63.75" hidden="1">
      <c r="A31" s="33" t="s">
        <v>105</v>
      </c>
      <c r="B31" s="34" t="s">
        <v>106</v>
      </c>
      <c r="C31" s="31">
        <v>0</v>
      </c>
      <c r="D31" s="31">
        <v>0</v>
      </c>
      <c r="E31" s="31">
        <v>0</v>
      </c>
      <c r="F31" s="12" t="e">
        <f t="shared" si="0"/>
        <v>#DIV/0!</v>
      </c>
      <c r="G31" s="12" t="e">
        <f t="shared" si="1"/>
        <v>#DIV/0!</v>
      </c>
    </row>
    <row r="32" spans="1:7" ht="12.75" hidden="1">
      <c r="A32" s="35" t="s">
        <v>50</v>
      </c>
      <c r="B32" s="37" t="s">
        <v>107</v>
      </c>
      <c r="C32" s="28">
        <v>0</v>
      </c>
      <c r="D32" s="28">
        <v>0</v>
      </c>
      <c r="E32" s="28">
        <v>0</v>
      </c>
      <c r="F32" s="12" t="e">
        <f t="shared" si="0"/>
        <v>#DIV/0!</v>
      </c>
      <c r="G32" s="12" t="e">
        <f t="shared" si="1"/>
        <v>#DIV/0!</v>
      </c>
    </row>
    <row r="33" spans="1:7" ht="12.75" hidden="1">
      <c r="A33" s="38" t="s">
        <v>108</v>
      </c>
      <c r="B33" s="39"/>
      <c r="C33" s="28">
        <f>C34+C35+C36</f>
        <v>0</v>
      </c>
      <c r="D33" s="28">
        <f>D34+D35+D36</f>
        <v>0</v>
      </c>
      <c r="E33" s="28">
        <f>E34+E35</f>
        <v>0</v>
      </c>
      <c r="F33" s="12" t="e">
        <f t="shared" si="0"/>
        <v>#DIV/0!</v>
      </c>
      <c r="G33" s="12" t="e">
        <f t="shared" si="1"/>
        <v>#DIV/0!</v>
      </c>
    </row>
    <row r="34" spans="1:7" ht="12.75" hidden="1">
      <c r="A34" s="40" t="s">
        <v>109</v>
      </c>
      <c r="B34" s="41" t="s">
        <v>110</v>
      </c>
      <c r="C34" s="31">
        <v>0</v>
      </c>
      <c r="D34" s="31">
        <v>0</v>
      </c>
      <c r="E34" s="31">
        <v>0</v>
      </c>
      <c r="F34" s="12" t="e">
        <f t="shared" si="0"/>
        <v>#DIV/0!</v>
      </c>
      <c r="G34" s="12" t="e">
        <f t="shared" si="1"/>
        <v>#DIV/0!</v>
      </c>
    </row>
    <row r="35" spans="1:7" ht="12.75" hidden="1">
      <c r="A35" s="33" t="s">
        <v>111</v>
      </c>
      <c r="B35" s="5" t="s">
        <v>112</v>
      </c>
      <c r="C35" s="31">
        <v>0</v>
      </c>
      <c r="D35" s="31">
        <v>0</v>
      </c>
      <c r="E35" s="31">
        <v>0</v>
      </c>
      <c r="F35" s="12" t="e">
        <f t="shared" si="0"/>
        <v>#DIV/0!</v>
      </c>
      <c r="G35" s="12" t="e">
        <f t="shared" si="1"/>
        <v>#DIV/0!</v>
      </c>
    </row>
    <row r="36" spans="1:7" ht="12.75" hidden="1">
      <c r="A36" s="33" t="s">
        <v>136</v>
      </c>
      <c r="B36" s="5" t="s">
        <v>137</v>
      </c>
      <c r="C36" s="31">
        <v>0</v>
      </c>
      <c r="D36" s="31">
        <v>0</v>
      </c>
      <c r="E36" s="31">
        <v>0</v>
      </c>
      <c r="F36" s="12" t="e">
        <f t="shared" si="0"/>
        <v>#DIV/0!</v>
      </c>
      <c r="G36" s="12" t="e">
        <f t="shared" si="1"/>
        <v>#DIV/0!</v>
      </c>
    </row>
    <row r="37" spans="1:7" s="60" customFormat="1" ht="12" customHeight="1">
      <c r="A37" s="42" t="s">
        <v>8</v>
      </c>
      <c r="B37" s="43" t="s">
        <v>26</v>
      </c>
      <c r="C37" s="7">
        <f>C38+C39+C40+C41+C42+C45+C46+C48+C50+C47+C43+C49+C44</f>
        <v>3431024</v>
      </c>
      <c r="D37" s="7">
        <f>D38+D39+D40+D41+D42+D45+D46+D48+D50+D47+D43+D49+D44</f>
        <v>192883</v>
      </c>
      <c r="E37" s="7">
        <f>E38+E39+E40+E41+E42+E45+E46+E48+E50+E47+E43+E49+E44</f>
        <v>188899</v>
      </c>
      <c r="F37" s="8">
        <f aca="true" t="shared" si="2" ref="F37:F52">D37/C37*100</f>
        <v>5.621732753836755</v>
      </c>
      <c r="G37" s="8">
        <f aca="true" t="shared" si="3" ref="G37:G52">D37/E37*100</f>
        <v>102.10906357365576</v>
      </c>
    </row>
    <row r="38" spans="1:7" s="1" customFormat="1" ht="15.75" customHeight="1">
      <c r="A38" s="29" t="s">
        <v>127</v>
      </c>
      <c r="B38" s="30" t="s">
        <v>118</v>
      </c>
      <c r="C38" s="19">
        <v>2212845</v>
      </c>
      <c r="D38" s="19">
        <v>185055</v>
      </c>
      <c r="E38" s="15">
        <v>180285</v>
      </c>
      <c r="F38" s="12">
        <f t="shared" si="2"/>
        <v>8.362763772428707</v>
      </c>
      <c r="G38" s="12">
        <f t="shared" si="3"/>
        <v>102.64581079956736</v>
      </c>
    </row>
    <row r="39" spans="1:7" s="1" customFormat="1" ht="29.25" customHeight="1">
      <c r="A39" s="29" t="s">
        <v>70</v>
      </c>
      <c r="B39" s="30" t="s">
        <v>119</v>
      </c>
      <c r="C39" s="19">
        <v>420000</v>
      </c>
      <c r="D39" s="19">
        <v>0</v>
      </c>
      <c r="E39" s="15">
        <v>0</v>
      </c>
      <c r="F39" s="12">
        <f t="shared" si="2"/>
        <v>0</v>
      </c>
      <c r="G39" s="12" t="e">
        <f t="shared" si="3"/>
        <v>#DIV/0!</v>
      </c>
    </row>
    <row r="40" spans="1:7" s="1" customFormat="1" ht="12.75" hidden="1">
      <c r="A40" s="29" t="s">
        <v>35</v>
      </c>
      <c r="B40" s="30" t="s">
        <v>36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9" t="s">
        <v>66</v>
      </c>
      <c r="B41" s="30" t="s">
        <v>67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4" t="s">
        <v>38</v>
      </c>
      <c r="B42" s="30" t="s">
        <v>48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9" t="s">
        <v>115</v>
      </c>
      <c r="B43" s="30" t="s">
        <v>120</v>
      </c>
      <c r="C43" s="45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9" t="s">
        <v>116</v>
      </c>
      <c r="B44" s="30" t="s">
        <v>117</v>
      </c>
      <c r="C44" s="45">
        <v>477694</v>
      </c>
      <c r="D44" s="15">
        <v>0</v>
      </c>
      <c r="E44" s="15">
        <v>0</v>
      </c>
      <c r="F44" s="12">
        <f t="shared" si="2"/>
        <v>0</v>
      </c>
      <c r="G44" s="12" t="e">
        <f t="shared" si="3"/>
        <v>#DIV/0!</v>
      </c>
    </row>
    <row r="45" spans="1:7" s="1" customFormat="1" ht="18" customHeight="1">
      <c r="A45" s="29" t="s">
        <v>128</v>
      </c>
      <c r="B45" s="30" t="s">
        <v>121</v>
      </c>
      <c r="C45" s="15">
        <v>202174</v>
      </c>
      <c r="D45" s="15">
        <v>0</v>
      </c>
      <c r="E45" s="15">
        <v>0</v>
      </c>
      <c r="F45" s="12">
        <f t="shared" si="2"/>
        <v>0</v>
      </c>
      <c r="G45" s="12" t="e">
        <f t="shared" si="3"/>
        <v>#DIV/0!</v>
      </c>
    </row>
    <row r="46" spans="1:7" s="1" customFormat="1" ht="12.75">
      <c r="A46" s="29" t="s">
        <v>37</v>
      </c>
      <c r="B46" s="30" t="s">
        <v>122</v>
      </c>
      <c r="C46" s="19">
        <v>93935</v>
      </c>
      <c r="D46" s="19">
        <v>7828</v>
      </c>
      <c r="E46" s="15">
        <v>8614</v>
      </c>
      <c r="F46" s="12">
        <f t="shared" si="2"/>
        <v>8.333422047160271</v>
      </c>
      <c r="G46" s="12">
        <f t="shared" si="3"/>
        <v>90.87531924773624</v>
      </c>
    </row>
    <row r="47" spans="1:7" s="1" customFormat="1" ht="25.5">
      <c r="A47" s="29" t="s">
        <v>88</v>
      </c>
      <c r="B47" s="30" t="s">
        <v>123</v>
      </c>
      <c r="C47" s="19">
        <v>24376</v>
      </c>
      <c r="D47" s="19">
        <v>0</v>
      </c>
      <c r="E47" s="15">
        <v>0</v>
      </c>
      <c r="F47" s="12">
        <f t="shared" si="2"/>
        <v>0</v>
      </c>
      <c r="G47" s="12" t="e">
        <f t="shared" si="3"/>
        <v>#DIV/0!</v>
      </c>
    </row>
    <row r="48" spans="1:7" s="1" customFormat="1" ht="38.25" hidden="1">
      <c r="A48" s="46" t="s">
        <v>130</v>
      </c>
      <c r="B48" s="30" t="s">
        <v>131</v>
      </c>
      <c r="C48" s="15"/>
      <c r="D48" s="15"/>
      <c r="E48" s="15"/>
      <c r="F48" s="12" t="e">
        <f t="shared" si="2"/>
        <v>#DIV/0!</v>
      </c>
      <c r="G48" s="12" t="e">
        <f t="shared" si="3"/>
        <v>#DIV/0!</v>
      </c>
    </row>
    <row r="49" spans="1:7" s="1" customFormat="1" ht="12.75" hidden="1">
      <c r="A49" s="29" t="s">
        <v>43</v>
      </c>
      <c r="B49" s="30" t="s">
        <v>129</v>
      </c>
      <c r="C49" s="15">
        <v>0</v>
      </c>
      <c r="D49" s="15">
        <v>0</v>
      </c>
      <c r="E49" s="15">
        <v>0</v>
      </c>
      <c r="F49" s="12" t="e">
        <f t="shared" si="2"/>
        <v>#DIV/0!</v>
      </c>
      <c r="G49" s="12" t="e">
        <f t="shared" si="3"/>
        <v>#DIV/0!</v>
      </c>
    </row>
    <row r="50" spans="1:7" s="1" customFormat="1" ht="12.75" hidden="1">
      <c r="A50" s="16" t="s">
        <v>57</v>
      </c>
      <c r="B50" s="27" t="s">
        <v>124</v>
      </c>
      <c r="C50" s="11">
        <f>C51</f>
        <v>0</v>
      </c>
      <c r="D50" s="11">
        <f>D51</f>
        <v>0</v>
      </c>
      <c r="E50" s="11">
        <f>E51</f>
        <v>0</v>
      </c>
      <c r="F50" s="12" t="e">
        <f t="shared" si="2"/>
        <v>#DIV/0!</v>
      </c>
      <c r="G50" s="12" t="e">
        <f t="shared" si="3"/>
        <v>#DIV/0!</v>
      </c>
    </row>
    <row r="51" spans="1:7" s="1" customFormat="1" ht="12.75" hidden="1">
      <c r="A51" s="29" t="s">
        <v>58</v>
      </c>
      <c r="B51" s="30" t="s">
        <v>125</v>
      </c>
      <c r="C51" s="15">
        <v>0</v>
      </c>
      <c r="D51" s="15">
        <v>0</v>
      </c>
      <c r="E51" s="15">
        <v>0</v>
      </c>
      <c r="F51" s="12" t="e">
        <f t="shared" si="2"/>
        <v>#DIV/0!</v>
      </c>
      <c r="G51" s="12" t="e">
        <f t="shared" si="3"/>
        <v>#DIV/0!</v>
      </c>
    </row>
    <row r="52" spans="1:7" s="60" customFormat="1" ht="17.25" customHeight="1">
      <c r="A52" s="47" t="s">
        <v>9</v>
      </c>
      <c r="B52" s="48"/>
      <c r="C52" s="49">
        <f>C4+C37</f>
        <v>4333145</v>
      </c>
      <c r="D52" s="49">
        <f>D4+D37</f>
        <v>228996.68</v>
      </c>
      <c r="E52" s="49">
        <f>E4+E37</f>
        <v>238718.54</v>
      </c>
      <c r="F52" s="8">
        <f t="shared" si="2"/>
        <v>5.284768453398167</v>
      </c>
      <c r="G52" s="8">
        <f t="shared" si="3"/>
        <v>95.92748011947458</v>
      </c>
    </row>
    <row r="53" spans="1:7" s="1" customFormat="1" ht="12.75" customHeight="1">
      <c r="A53" s="27" t="s">
        <v>10</v>
      </c>
      <c r="B53" s="27"/>
      <c r="C53" s="11"/>
      <c r="D53" s="11"/>
      <c r="E53" s="11"/>
      <c r="F53" s="12"/>
      <c r="G53" s="12"/>
    </row>
    <row r="54" spans="1:7" s="1" customFormat="1" ht="15.75" customHeight="1">
      <c r="A54" s="24" t="s">
        <v>11</v>
      </c>
      <c r="B54" s="50" t="s">
        <v>49</v>
      </c>
      <c r="C54" s="11">
        <v>1311891</v>
      </c>
      <c r="D54" s="11">
        <v>101801.52</v>
      </c>
      <c r="E54" s="11">
        <v>22000</v>
      </c>
      <c r="F54" s="12">
        <f aca="true" t="shared" si="4" ref="F54:F75">D54/C54*100</f>
        <v>7.759906882507769</v>
      </c>
      <c r="G54" s="12">
        <f aca="true" t="shared" si="5" ref="G54:G75">D54/E54*100</f>
        <v>462.73418181818187</v>
      </c>
    </row>
    <row r="55" spans="1:7" s="1" customFormat="1" ht="12.75">
      <c r="A55" s="23" t="s">
        <v>12</v>
      </c>
      <c r="B55" s="30">
        <v>211.213</v>
      </c>
      <c r="C55" s="15">
        <v>1101391</v>
      </c>
      <c r="D55" s="15">
        <v>98181.52</v>
      </c>
      <c r="E55" s="15">
        <v>22000</v>
      </c>
      <c r="F55" s="12">
        <f t="shared" si="4"/>
        <v>8.91432016422869</v>
      </c>
      <c r="G55" s="12">
        <f t="shared" si="5"/>
        <v>446.27963636363637</v>
      </c>
    </row>
    <row r="56" spans="1:7" s="1" customFormat="1" ht="12.75">
      <c r="A56" s="23" t="s">
        <v>19</v>
      </c>
      <c r="B56" s="30">
        <v>223</v>
      </c>
      <c r="C56" s="15">
        <v>96000</v>
      </c>
      <c r="D56" s="15">
        <v>0</v>
      </c>
      <c r="E56" s="15">
        <v>0</v>
      </c>
      <c r="F56" s="12">
        <f t="shared" si="4"/>
        <v>0</v>
      </c>
      <c r="G56" s="12" t="e">
        <f t="shared" si="5"/>
        <v>#DIV/0!</v>
      </c>
    </row>
    <row r="57" spans="1:7" s="1" customFormat="1" ht="12.75">
      <c r="A57" s="23" t="s">
        <v>13</v>
      </c>
      <c r="B57" s="30"/>
      <c r="C57" s="15">
        <f>C54-C55-C56</f>
        <v>114500</v>
      </c>
      <c r="D57" s="15">
        <f>D54-D55-D56</f>
        <v>3620</v>
      </c>
      <c r="E57" s="15">
        <f>E54-E55-E56</f>
        <v>0</v>
      </c>
      <c r="F57" s="12">
        <f t="shared" si="4"/>
        <v>3.161572052401747</v>
      </c>
      <c r="G57" s="12" t="e">
        <f t="shared" si="5"/>
        <v>#DIV/0!</v>
      </c>
    </row>
    <row r="58" spans="1:7" s="1" customFormat="1" ht="12.75" hidden="1">
      <c r="A58" s="24" t="s">
        <v>42</v>
      </c>
      <c r="B58" s="50" t="s">
        <v>41</v>
      </c>
      <c r="C58" s="15"/>
      <c r="D58" s="15"/>
      <c r="E58" s="15"/>
      <c r="F58" s="12" t="e">
        <f t="shared" si="4"/>
        <v>#DIV/0!</v>
      </c>
      <c r="G58" s="12" t="e">
        <f t="shared" si="5"/>
        <v>#DIV/0!</v>
      </c>
    </row>
    <row r="59" spans="1:7" s="1" customFormat="1" ht="18" customHeight="1">
      <c r="A59" s="24" t="s">
        <v>20</v>
      </c>
      <c r="B59" s="50" t="s">
        <v>31</v>
      </c>
      <c r="C59" s="11">
        <v>93935</v>
      </c>
      <c r="D59" s="11">
        <v>7233.91</v>
      </c>
      <c r="E59" s="11">
        <v>2500</v>
      </c>
      <c r="F59" s="12">
        <f t="shared" si="4"/>
        <v>7.70097407781977</v>
      </c>
      <c r="G59" s="12">
        <f t="shared" si="5"/>
        <v>289.3564</v>
      </c>
    </row>
    <row r="60" spans="1:7" s="1" customFormat="1" ht="12.75" hidden="1">
      <c r="A60" s="24" t="s">
        <v>27</v>
      </c>
      <c r="B60" s="50" t="s">
        <v>65</v>
      </c>
      <c r="C60" s="11">
        <v>0</v>
      </c>
      <c r="D60" s="11">
        <v>0</v>
      </c>
      <c r="E60" s="11">
        <v>0</v>
      </c>
      <c r="F60" s="12" t="e">
        <f t="shared" si="4"/>
        <v>#DIV/0!</v>
      </c>
      <c r="G60" s="12" t="e">
        <f t="shared" si="5"/>
        <v>#DIV/0!</v>
      </c>
    </row>
    <row r="61" spans="1:7" s="1" customFormat="1" ht="12.75">
      <c r="A61" s="24" t="s">
        <v>59</v>
      </c>
      <c r="B61" s="50" t="s">
        <v>60</v>
      </c>
      <c r="C61" s="11">
        <f>C65+C66+C63+C64+C62</f>
        <v>1041127</v>
      </c>
      <c r="D61" s="11">
        <f>D65+D66+D63+D64+D62</f>
        <v>0</v>
      </c>
      <c r="E61" s="11">
        <f>E65+E66+E63+E64+E62</f>
        <v>0</v>
      </c>
      <c r="F61" s="12">
        <f t="shared" si="4"/>
        <v>0</v>
      </c>
      <c r="G61" s="12" t="e">
        <f t="shared" si="5"/>
        <v>#DIV/0!</v>
      </c>
    </row>
    <row r="62" spans="1:7" s="1" customFormat="1" ht="12.75" hidden="1">
      <c r="A62" s="29" t="s">
        <v>139</v>
      </c>
      <c r="B62" s="51" t="s">
        <v>138</v>
      </c>
      <c r="C62" s="15">
        <v>0</v>
      </c>
      <c r="D62" s="15">
        <v>0</v>
      </c>
      <c r="E62" s="15">
        <v>0</v>
      </c>
      <c r="F62" s="12" t="e">
        <f t="shared" si="4"/>
        <v>#DIV/0!</v>
      </c>
      <c r="G62" s="12" t="e">
        <f t="shared" si="5"/>
        <v>#DIV/0!</v>
      </c>
    </row>
    <row r="63" spans="1:7" s="1" customFormat="1" ht="15.75" customHeight="1">
      <c r="A63" s="23" t="s">
        <v>83</v>
      </c>
      <c r="B63" s="51" t="s">
        <v>84</v>
      </c>
      <c r="C63" s="15">
        <v>60443</v>
      </c>
      <c r="D63" s="15">
        <v>0</v>
      </c>
      <c r="E63" s="15">
        <v>0</v>
      </c>
      <c r="F63" s="12">
        <f t="shared" si="4"/>
        <v>0</v>
      </c>
      <c r="G63" s="12" t="e">
        <f t="shared" si="5"/>
        <v>#DIV/0!</v>
      </c>
    </row>
    <row r="64" spans="1:7" s="1" customFormat="1" ht="0.75" customHeight="1" hidden="1">
      <c r="A64" s="23" t="s">
        <v>133</v>
      </c>
      <c r="B64" s="51" t="s">
        <v>132</v>
      </c>
      <c r="C64" s="15">
        <v>0</v>
      </c>
      <c r="D64" s="15">
        <v>0</v>
      </c>
      <c r="E64" s="15">
        <v>0</v>
      </c>
      <c r="F64" s="12" t="e">
        <f t="shared" si="4"/>
        <v>#DIV/0!</v>
      </c>
      <c r="G64" s="12" t="e">
        <f t="shared" si="5"/>
        <v>#DIV/0!</v>
      </c>
    </row>
    <row r="65" spans="1:7" s="1" customFormat="1" ht="15" customHeight="1">
      <c r="A65" s="23" t="s">
        <v>68</v>
      </c>
      <c r="B65" s="51" t="s">
        <v>69</v>
      </c>
      <c r="C65" s="15">
        <v>962684</v>
      </c>
      <c r="D65" s="15">
        <v>0</v>
      </c>
      <c r="E65" s="15">
        <v>0</v>
      </c>
      <c r="F65" s="12">
        <f t="shared" si="4"/>
        <v>0</v>
      </c>
      <c r="G65" s="12" t="e">
        <f t="shared" si="5"/>
        <v>#DIV/0!</v>
      </c>
    </row>
    <row r="66" spans="1:7" s="1" customFormat="1" ht="12.75">
      <c r="A66" s="23" t="s">
        <v>51</v>
      </c>
      <c r="B66" s="51" t="s">
        <v>52</v>
      </c>
      <c r="C66" s="15">
        <v>18000</v>
      </c>
      <c r="D66" s="15">
        <v>0</v>
      </c>
      <c r="E66" s="15">
        <v>0</v>
      </c>
      <c r="F66" s="12">
        <f t="shared" si="4"/>
        <v>0</v>
      </c>
      <c r="G66" s="12" t="e">
        <f t="shared" si="5"/>
        <v>#DIV/0!</v>
      </c>
    </row>
    <row r="67" spans="1:7" s="1" customFormat="1" ht="15" customHeight="1">
      <c r="A67" s="24" t="s">
        <v>46</v>
      </c>
      <c r="B67" s="50" t="s">
        <v>45</v>
      </c>
      <c r="C67" s="11">
        <f>C68+C69+C70+C71</f>
        <v>321000</v>
      </c>
      <c r="D67" s="11">
        <f>D68+D69+D70+D71</f>
        <v>0</v>
      </c>
      <c r="E67" s="11">
        <f>E68+E69+E70+E71</f>
        <v>0</v>
      </c>
      <c r="F67" s="12">
        <f t="shared" si="4"/>
        <v>0</v>
      </c>
      <c r="G67" s="12" t="e">
        <f t="shared" si="5"/>
        <v>#DIV/0!</v>
      </c>
    </row>
    <row r="68" spans="1:7" s="1" customFormat="1" ht="12.75" hidden="1">
      <c r="A68" s="23" t="s">
        <v>61</v>
      </c>
      <c r="B68" s="51" t="s">
        <v>63</v>
      </c>
      <c r="C68" s="15">
        <v>0</v>
      </c>
      <c r="D68" s="15">
        <v>0</v>
      </c>
      <c r="E68" s="15">
        <v>0</v>
      </c>
      <c r="F68" s="12" t="e">
        <f t="shared" si="4"/>
        <v>#DIV/0!</v>
      </c>
      <c r="G68" s="12" t="e">
        <f t="shared" si="5"/>
        <v>#DIV/0!</v>
      </c>
    </row>
    <row r="69" spans="1:7" s="1" customFormat="1" ht="12.75" hidden="1">
      <c r="A69" s="23" t="s">
        <v>62</v>
      </c>
      <c r="B69" s="51" t="s">
        <v>64</v>
      </c>
      <c r="C69" s="15">
        <v>0</v>
      </c>
      <c r="D69" s="15">
        <v>0</v>
      </c>
      <c r="E69" s="15">
        <v>0</v>
      </c>
      <c r="F69" s="12" t="e">
        <f t="shared" si="4"/>
        <v>#DIV/0!</v>
      </c>
      <c r="G69" s="12" t="e">
        <f t="shared" si="5"/>
        <v>#DIV/0!</v>
      </c>
    </row>
    <row r="70" spans="1:7" s="1" customFormat="1" ht="13.5" customHeight="1">
      <c r="A70" s="23" t="s">
        <v>53</v>
      </c>
      <c r="B70" s="51" t="s">
        <v>54</v>
      </c>
      <c r="C70" s="15">
        <v>321000</v>
      </c>
      <c r="D70" s="15">
        <v>0</v>
      </c>
      <c r="E70" s="15">
        <v>0</v>
      </c>
      <c r="F70" s="12">
        <f t="shared" si="4"/>
        <v>0</v>
      </c>
      <c r="G70" s="12" t="e">
        <f t="shared" si="5"/>
        <v>#DIV/0!</v>
      </c>
    </row>
    <row r="71" spans="1:7" s="1" customFormat="1" ht="12.75" hidden="1">
      <c r="A71" s="23" t="s">
        <v>85</v>
      </c>
      <c r="B71" s="51" t="s">
        <v>86</v>
      </c>
      <c r="C71" s="15"/>
      <c r="D71" s="15"/>
      <c r="E71" s="15"/>
      <c r="F71" s="12" t="e">
        <f t="shared" si="4"/>
        <v>#DIV/0!</v>
      </c>
      <c r="G71" s="12" t="e">
        <f t="shared" si="5"/>
        <v>#DIV/0!</v>
      </c>
    </row>
    <row r="72" spans="1:7" s="1" customFormat="1" ht="16.5" customHeight="1">
      <c r="A72" s="24" t="s">
        <v>17</v>
      </c>
      <c r="B72" s="50" t="s">
        <v>28</v>
      </c>
      <c r="C72" s="11">
        <v>1559192</v>
      </c>
      <c r="D72" s="11">
        <v>81584.69</v>
      </c>
      <c r="E72" s="11">
        <v>18000</v>
      </c>
      <c r="F72" s="12">
        <f t="shared" si="4"/>
        <v>5.232497986136409</v>
      </c>
      <c r="G72" s="12">
        <f t="shared" si="5"/>
        <v>453.2482777777778</v>
      </c>
    </row>
    <row r="73" spans="1:7" s="1" customFormat="1" ht="16.5" customHeight="1">
      <c r="A73" s="24" t="s">
        <v>32</v>
      </c>
      <c r="B73" s="50" t="s">
        <v>47</v>
      </c>
      <c r="C73" s="11">
        <v>3000</v>
      </c>
      <c r="D73" s="11">
        <v>0</v>
      </c>
      <c r="E73" s="11">
        <v>0</v>
      </c>
      <c r="F73" s="12">
        <f t="shared" si="4"/>
        <v>0</v>
      </c>
      <c r="G73" s="12" t="e">
        <f t="shared" si="5"/>
        <v>#DIV/0!</v>
      </c>
    </row>
    <row r="74" spans="1:7" s="1" customFormat="1" ht="0.75" customHeight="1" hidden="1">
      <c r="A74" s="24" t="s">
        <v>55</v>
      </c>
      <c r="B74" s="50" t="s">
        <v>56</v>
      </c>
      <c r="C74" s="11">
        <v>0</v>
      </c>
      <c r="D74" s="11">
        <v>0</v>
      </c>
      <c r="E74" s="11">
        <v>0</v>
      </c>
      <c r="F74" s="12"/>
      <c r="G74" s="12" t="e">
        <f t="shared" si="5"/>
        <v>#DIV/0!</v>
      </c>
    </row>
    <row r="75" spans="1:7" ht="12.75">
      <c r="A75" s="35" t="s">
        <v>126</v>
      </c>
      <c r="B75" s="53" t="s">
        <v>142</v>
      </c>
      <c r="C75" s="52">
        <v>3000</v>
      </c>
      <c r="D75" s="11">
        <v>0</v>
      </c>
      <c r="E75" s="11">
        <v>0</v>
      </c>
      <c r="F75" s="12">
        <f t="shared" si="4"/>
        <v>0</v>
      </c>
      <c r="G75" s="12" t="e">
        <f t="shared" si="5"/>
        <v>#DIV/0!</v>
      </c>
    </row>
    <row r="76" spans="1:7" s="60" customFormat="1" ht="15.75" customHeight="1">
      <c r="A76" s="47" t="s">
        <v>14</v>
      </c>
      <c r="B76" s="48"/>
      <c r="C76" s="49">
        <f>C54+C59+C60+C61+C67+C72+C73+C74+C75</f>
        <v>4333145</v>
      </c>
      <c r="D76" s="49">
        <f>D54+D59+D60+D61+D67+D72+D73+D74+D75</f>
        <v>190620.12</v>
      </c>
      <c r="E76" s="49">
        <f>E54+E59+E60+E61+E67+E72+E73+E74+E75</f>
        <v>42500</v>
      </c>
      <c r="F76" s="8">
        <f>D76/C76*100</f>
        <v>4.399117038548214</v>
      </c>
      <c r="G76" s="8">
        <f>D76/E76*100</f>
        <v>448.5179294117647</v>
      </c>
    </row>
    <row r="77" spans="1:7" ht="18" customHeight="1">
      <c r="A77" s="35" t="s">
        <v>29</v>
      </c>
      <c r="B77" s="37"/>
      <c r="C77" s="54">
        <f>C52-C76</f>
        <v>0</v>
      </c>
      <c r="D77" s="55">
        <f>D52-D76</f>
        <v>38376.56</v>
      </c>
      <c r="E77" s="55">
        <f>E52-E76</f>
        <v>196218.54</v>
      </c>
      <c r="F77" s="56"/>
      <c r="G77" s="56"/>
    </row>
    <row r="78" spans="1:6" ht="12" customHeight="1">
      <c r="A78" s="62"/>
      <c r="B78" s="63"/>
      <c r="C78" s="64"/>
      <c r="D78" s="64"/>
      <c r="E78" s="64"/>
      <c r="F78" s="65"/>
    </row>
    <row r="79" spans="1:7" ht="12.75">
      <c r="A79" s="57" t="s">
        <v>141</v>
      </c>
      <c r="C79" s="66"/>
      <c r="D79" s="66"/>
      <c r="E79" s="66"/>
      <c r="F79" s="70" t="s">
        <v>140</v>
      </c>
      <c r="G79" s="70"/>
    </row>
    <row r="80" spans="3:5" ht="12.75">
      <c r="C80" s="68"/>
      <c r="D80" s="68"/>
      <c r="E80" s="66"/>
    </row>
    <row r="81" spans="3:5" ht="12.75">
      <c r="C81" s="68"/>
      <c r="D81" s="68"/>
      <c r="E81" s="66"/>
    </row>
    <row r="82" spans="3:5" ht="12.75">
      <c r="C82" s="66"/>
      <c r="D82" s="66"/>
      <c r="E82" s="66"/>
    </row>
    <row r="83" spans="3:5" ht="12.75">
      <c r="C83" s="66"/>
      <c r="D83" s="66"/>
      <c r="E83" s="66"/>
    </row>
  </sheetData>
  <sheetProtection/>
  <mergeCells count="5">
    <mergeCell ref="A1:G1"/>
    <mergeCell ref="C80:D80"/>
    <mergeCell ref="C81:D81"/>
    <mergeCell ref="E2:F2"/>
    <mergeCell ref="F79:G79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2021-06-02T11:54:38Z</cp:lastPrinted>
  <dcterms:created xsi:type="dcterms:W3CDTF">2006-03-13T07:15:44Z</dcterms:created>
  <dcterms:modified xsi:type="dcterms:W3CDTF">2022-02-09T08:15:37Z</dcterms:modified>
  <cp:category/>
  <cp:version/>
  <cp:contentType/>
  <cp:contentStatus/>
</cp:coreProperties>
</file>