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01.08.2019" sheetId="1" r:id="rId1"/>
  </sheets>
  <definedNames>
    <definedName name="_xlnm.Print_Area" localSheetId="0">'01.08.2019'!$A$1:$G$84</definedName>
  </definedNames>
  <calcPr fullCalcOnLoad="1"/>
</workbook>
</file>

<file path=xl/sharedStrings.xml><?xml version="1.0" encoding="utf-8"?>
<sst xmlns="http://schemas.openxmlformats.org/spreadsheetml/2006/main" count="150" uniqueCount="149">
  <si>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</si>
  <si>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</si>
  <si>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</si>
  <si>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</si>
  <si>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</si>
  <si>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</si>
  <si>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</si>
  <si>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</si>
  <si>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</si>
  <si>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</si>
  <si>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</si>
  <si>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</si>
  <si>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</si>
  <si>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</si>
  <si>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</si>
  <si>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</si>
  <si>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</si>
  <si>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</si>
  <si>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</si>
  <si>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</si>
  <si>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</si>
  <si>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</si>
  <si>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</si>
  <si>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</si>
  <si>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</si>
  <si>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</si>
  <si>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</si>
  <si>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</si>
  <si>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</si>
  <si>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</si>
  <si>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</si>
  <si>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</si>
  <si>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</si>
  <si>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</si>
  <si>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</si>
  <si>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>% исп.к уточ.   плану</t>
  </si>
  <si>
    <t>0203</t>
  </si>
  <si>
    <t>Др.вопросы в обл. культуры</t>
  </si>
  <si>
    <t>182 101 02000 01 0000 110</t>
  </si>
  <si>
    <t>182 105 03000 01 0000 110</t>
  </si>
  <si>
    <t>Субсидии бюджетам поселений на обеспечение жильем молодых семей</t>
  </si>
  <si>
    <t>993 202 02008 10 0000 151</t>
  </si>
  <si>
    <t>Субвенции пос.на осущ.полномочий по первичному воинскому учету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</si>
  <si>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</si>
  <si>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Госпошлина</t>
  </si>
  <si>
    <t>993 108 04020 01 1000 110</t>
  </si>
  <si>
    <t>0107</t>
  </si>
  <si>
    <t>Проведение выборов</t>
  </si>
  <si>
    <t>Прочие межбюджетные трансферты, передаваемые бюджетам поселений</t>
  </si>
  <si>
    <t>000106 06000 00 0000 000</t>
  </si>
  <si>
    <t>0500</t>
  </si>
  <si>
    <t>Жилищно-коммунальное хозяйство</t>
  </si>
  <si>
    <t xml:space="preserve">  - Субс.молодым семьям (прог."Соцразвитие села")</t>
  </si>
  <si>
    <t>0804</t>
  </si>
  <si>
    <t>994 202 02085 10 0000 151</t>
  </si>
  <si>
    <t>0100</t>
  </si>
  <si>
    <t>Субвенции бюджетам поселений  на обеспечение жилыми помещениями детей-сирот, детей, оставшихся без попечения родителей, а также детей, находящихся под опекой, не имеющих закрепленного жилого помещения</t>
  </si>
  <si>
    <t>993 202 03026 10 0000 151</t>
  </si>
  <si>
    <t>ШТРАФЫ,САНКЦИИ,ВОЗМЕЩЕНИЕ УЩЕРБА</t>
  </si>
  <si>
    <t>Др.вопросы в обл. нац.экономики</t>
  </si>
  <si>
    <t>0412</t>
  </si>
  <si>
    <t>Благоустройство</t>
  </si>
  <si>
    <t>0503</t>
  </si>
  <si>
    <t>Социальная политика</t>
  </si>
  <si>
    <t>1000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</si>
  <si>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</si>
  <si>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</si>
  <si>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</si>
  <si>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0400</t>
  </si>
  <si>
    <t>Жилищное хозяйство</t>
  </si>
  <si>
    <t>Коммунальное хозяйство</t>
  </si>
  <si>
    <t>0501</t>
  </si>
  <si>
    <t>0502</t>
  </si>
  <si>
    <t>0310</t>
  </si>
  <si>
    <t>Начальник финансового отдела</t>
  </si>
  <si>
    <t>Субсидии бюджетам поселений на реализацию федеральных целевых программ</t>
  </si>
  <si>
    <t>993 202 02051 10 0000 151</t>
  </si>
  <si>
    <t>Дорожное хозяйство</t>
  </si>
  <si>
    <t>0409</t>
  </si>
  <si>
    <t>Дотации бюджетам поселений на поддержку мер по обеспечению сбалансированности бюджетов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</si>
  <si>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</si>
  <si>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</si>
  <si>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</si>
  <si>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</si>
  <si>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</si>
  <si>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</si>
  <si>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</si>
  <si>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</si>
  <si>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</si>
  <si>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</si>
  <si>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(руб)</t>
  </si>
  <si>
    <t>Прочие доходы от компенсации затрат бюджетов сельских поселений</t>
  </si>
  <si>
    <t>Сельское хозяйство</t>
  </si>
  <si>
    <t>0405</t>
  </si>
  <si>
    <t>Массовый спорт</t>
  </si>
  <si>
    <t>1102</t>
  </si>
  <si>
    <t>Другие вопросы в области жилищно-коммунального хозяйства</t>
  </si>
  <si>
    <t>0505</t>
  </si>
  <si>
    <t>Доходы, поступающие в порядке возмещения расходов, понесенных в связи с эксплуатацией имущества сельских поселений</t>
  </si>
  <si>
    <t>Субвенции бюджетам сельских поселений на выполнение передаваемых полномочий субъектов РФ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</si>
  <si>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</si>
  <si>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</si>
  <si>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>000 1 13 00000 00 0000 000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</si>
  <si>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</si>
  <si>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ИСПОЛЬЗОВАНИЯ ИМУЩЕСТВА, НАХОДЯЩЕГОСЯ В ГОСУДАРСТВЕННОЙ И МУНИЦИПАЛЬНОЙ СОБСТВЕННОСТИ</t>
  </si>
  <si>
    <t>100 103 02230 01 0000 110</t>
  </si>
  <si>
    <t>100 103 02240 01 0000 110</t>
  </si>
  <si>
    <t>100 103 02250 01 0000 110</t>
  </si>
  <si>
    <t>100 103 02260 01 0000 110</t>
  </si>
  <si>
    <t>000 1 11 00000 00 0000 000</t>
  </si>
  <si>
    <t>993 1 11 05025 10 0000 120</t>
  </si>
  <si>
    <t>993 1 11 05035 10 0000 120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</si>
  <si>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</si>
  <si>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</si>
  <si>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</si>
  <si>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</si>
  <si>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</si>
  <si>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</si>
  <si>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</si>
  <si>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</si>
  <si>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</si>
  <si>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</si>
  <si>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</si>
  <si>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</si>
  <si>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</si>
  <si>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</si>
  <si>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Е.И.Чернов</t>
  </si>
  <si>
    <t>Субсидии бюджетам сельских поселений на реализацию мероприятий по устойчивому развитию сельских территорий</t>
  </si>
  <si>
    <t xml:space="preserve">% исп. 2019 к 2018г.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</si>
  <si>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</si>
  <si>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</si>
  <si>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993 202 15001 10 0000 150</t>
  </si>
  <si>
    <t>993 202 15002 10 0000 150</t>
  </si>
  <si>
    <t>993 202 25567 10 0000 150</t>
  </si>
  <si>
    <t>993 202 29999 10 0000 150</t>
  </si>
  <si>
    <t>993 202 35118 10 0000 150</t>
  </si>
  <si>
    <t>993 202 30024 10 0000 150</t>
  </si>
  <si>
    <t>993 202 04999 10 0000 150</t>
  </si>
  <si>
    <t>000 207 00000 00 0000 150</t>
  </si>
  <si>
    <t>993 207 05030 10 0000 150</t>
  </si>
  <si>
    <t>Физическая культура и спорт</t>
  </si>
  <si>
    <t>1101</t>
  </si>
  <si>
    <r>
      <t xml:space="preserve">  </t>
    </r>
    <r>
      <rPr>
        <sz val="10"/>
        <rFont val="Times New Roman"/>
        <family val="1"/>
      </rPr>
      <t xml:space="preserve">Пособия по социальной помощи населению </t>
    </r>
  </si>
  <si>
    <t>Дотации бюджетам на выравнивание уровня бюджетной обеспеченности</t>
  </si>
  <si>
    <t>Уточ. план на 2019 г</t>
  </si>
  <si>
    <t>Прочие субсидии бюджетам поселений</t>
  </si>
  <si>
    <t>Исполнено на 01.08.2019</t>
  </si>
  <si>
    <t>АНАЛИЗ ИСПОЛНЕНИЯ БЮДЖЕТА   АЛЬБУСЬ-СЮРБЕЕВСКОГО СЕЛЬСКОГО  ПОСЕЛЕНИЯ НА 01.08.2019 г.</t>
  </si>
  <si>
    <t>Исполнено на 01.08.2018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</si>
</sst>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u val="single"/>
      <sz val="9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9" fontId="34" fillId="0" borderId="1">
      <alignment horizontal="left" vertical="center" wrapText="1" indent="1"/>
      <protection/>
    </xf>
    <xf numFmtId="4" fontId="35" fillId="20" borderId="2">
      <alignment horizontal="right" vertical="top" shrinkToFit="1"/>
      <protection/>
    </xf>
    <xf numFmtId="1" fontId="34" fillId="0" borderId="2">
      <alignment horizontal="center" vertical="center" shrinkToFit="1"/>
      <protection/>
    </xf>
    <xf numFmtId="4" fontId="34" fillId="0" borderId="2">
      <alignment horizontal="right" vertical="center" shrinkToFit="1"/>
      <protection/>
    </xf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3" applyNumberFormat="0" applyAlignment="0" applyProtection="0"/>
    <xf numFmtId="0" fontId="37" fillId="28" borderId="4" applyNumberFormat="0" applyAlignment="0" applyProtection="0"/>
    <xf numFmtId="0" fontId="38" fillId="28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" fillId="31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77">
    <xf numFmtId="0" fontId="0" fillId="0" borderId="0" xfId="0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/>
    </xf>
    <xf numFmtId="164" fontId="8" fillId="0" borderId="0" xfId="0" applyNumberFormat="1" applyFont="1" applyBorder="1" applyAlignment="1">
      <alignment horizontal="left"/>
    </xf>
    <xf numFmtId="4" fontId="6" fillId="0" borderId="0" xfId="0" applyNumberFormat="1" applyFont="1" applyFill="1" applyAlignment="1">
      <alignment horizontal="center"/>
    </xf>
    <xf numFmtId="0" fontId="6" fillId="35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4" fontId="7" fillId="0" borderId="12" xfId="0" applyNumberFormat="1" applyFont="1" applyFill="1" applyBorder="1" applyAlignment="1" applyProtection="1">
      <alignment horizontal="right" vertical="center"/>
      <protection locked="0"/>
    </xf>
    <xf numFmtId="0" fontId="6" fillId="36" borderId="0" xfId="0" applyFont="1" applyFill="1" applyAlignment="1">
      <alignment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6" borderId="12" xfId="0" applyFont="1" applyFill="1" applyBorder="1" applyAlignment="1">
      <alignment horizontal="center" vertical="center"/>
    </xf>
    <xf numFmtId="4" fontId="10" fillId="36" borderId="12" xfId="0" applyNumberFormat="1" applyFont="1" applyFill="1" applyBorder="1" applyAlignment="1">
      <alignment horizontal="right" vertical="center"/>
    </xf>
    <xf numFmtId="164" fontId="10" fillId="36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right" vertical="center"/>
    </xf>
    <xf numFmtId="164" fontId="10" fillId="0" borderId="12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49" fontId="11" fillId="0" borderId="12" xfId="0" applyNumberFormat="1" applyFont="1" applyFill="1" applyBorder="1" applyAlignment="1">
      <alignment horizontal="center" vertical="center" shrinkToFit="1"/>
    </xf>
    <xf numFmtId="4" fontId="51" fillId="0" borderId="12" xfId="36" applyNumberFormat="1" applyFont="1" applyFill="1" applyBorder="1" applyAlignment="1" applyProtection="1">
      <alignment horizontal="right" vertical="center" shrinkToFit="1"/>
      <protection/>
    </xf>
    <xf numFmtId="4" fontId="11" fillId="0" borderId="12" xfId="0" applyNumberFormat="1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49" fontId="11" fillId="0" borderId="12" xfId="57" applyNumberFormat="1" applyFont="1" applyFill="1" applyBorder="1" applyAlignment="1">
      <alignment wrapText="1"/>
      <protection/>
    </xf>
    <xf numFmtId="0" fontId="10" fillId="0" borderId="12" xfId="0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51" fillId="0" borderId="12" xfId="36" applyNumberFormat="1" applyFont="1" applyFill="1" applyBorder="1" applyAlignment="1" applyProtection="1">
      <alignment horizontal="right" vertical="center" wrapText="1" shrinkToFit="1"/>
      <protection/>
    </xf>
    <xf numFmtId="0" fontId="7" fillId="0" borderId="12" xfId="0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1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1" borderId="13" xfId="0" applyFont="1" applyFill="1" applyBorder="1" applyAlignment="1">
      <alignment vertical="center" wrapText="1"/>
    </xf>
    <xf numFmtId="0" fontId="10" fillId="31" borderId="12" xfId="0" applyFont="1" applyFill="1" applyBorder="1" applyAlignment="1">
      <alignment vertical="center" wrapText="1"/>
    </xf>
    <xf numFmtId="0" fontId="7" fillId="31" borderId="12" xfId="0" applyFont="1" applyFill="1" applyBorder="1" applyAlignment="1">
      <alignment horizontal="left" vertical="center" wrapText="1"/>
    </xf>
    <xf numFmtId="49" fontId="7" fillId="31" borderId="12" xfId="0" applyNumberFormat="1" applyFont="1" applyFill="1" applyBorder="1" applyAlignment="1">
      <alignment horizontal="center" vertical="center" wrapText="1" shrinkToFit="1"/>
    </xf>
    <xf numFmtId="0" fontId="10" fillId="36" borderId="12" xfId="0" applyFont="1" applyFill="1" applyBorder="1" applyAlignment="1">
      <alignment horizontal="left" vertical="center" wrapText="1"/>
    </xf>
    <xf numFmtId="0" fontId="10" fillId="36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justify" vertical="center" wrapText="1"/>
    </xf>
    <xf numFmtId="4" fontId="51" fillId="0" borderId="2" xfId="36" applyNumberFormat="1" applyFont="1" applyFill="1" applyAlignment="1" applyProtection="1">
      <alignment horizontal="right" vertical="center" wrapText="1" shrinkToFit="1"/>
      <protection/>
    </xf>
    <xf numFmtId="0" fontId="7" fillId="0" borderId="12" xfId="0" applyFont="1" applyFill="1" applyBorder="1" applyAlignment="1">
      <alignment vertical="top" wrapText="1"/>
    </xf>
    <xf numFmtId="0" fontId="12" fillId="36" borderId="12" xfId="0" applyFont="1" applyFill="1" applyBorder="1" applyAlignment="1">
      <alignment horizontal="left" vertical="center" wrapText="1"/>
    </xf>
    <xf numFmtId="0" fontId="12" fillId="36" borderId="12" xfId="0" applyFont="1" applyFill="1" applyBorder="1" applyAlignment="1">
      <alignment horizontal="center" vertical="center" wrapText="1"/>
    </xf>
    <xf numFmtId="4" fontId="12" fillId="36" borderId="12" xfId="0" applyNumberFormat="1" applyFont="1" applyFill="1" applyBorder="1" applyAlignment="1">
      <alignment horizontal="right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4" fontId="10" fillId="0" borderId="12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right"/>
    </xf>
    <xf numFmtId="4" fontId="12" fillId="0" borderId="12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righ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41" xfId="34"/>
    <cellStyle name="xl52" xfId="35"/>
    <cellStyle name="xl5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01.02.201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zoomScalePageLayoutView="0" workbookViewId="0" topLeftCell="A1">
      <selection activeCell="E82" sqref="E82"/>
    </sheetView>
  </sheetViews>
  <sheetFormatPr defaultColWidth="9.00390625" defaultRowHeight="12.75"/>
  <cols>
    <col min="1" max="1" width="54.125" style="1" customWidth="1"/>
    <col min="2" max="2" width="25.125" style="1" customWidth="1"/>
    <col min="3" max="3" width="14.25390625" style="2" customWidth="1"/>
    <col min="4" max="4" width="16.75390625" style="2" customWidth="1"/>
    <col min="5" max="5" width="14.00390625" style="2" customWidth="1"/>
    <col min="6" max="7" width="10.75390625" style="1" customWidth="1"/>
    <col min="8" max="16384" width="9.125" style="1" customWidth="1"/>
  </cols>
  <sheetData>
    <row r="1" spans="1:7" ht="16.5" customHeight="1">
      <c r="A1" s="73" t="s">
        <v>147</v>
      </c>
      <c r="B1" s="73"/>
      <c r="C1" s="73"/>
      <c r="D1" s="73"/>
      <c r="E1" s="73"/>
      <c r="F1" s="73"/>
      <c r="G1" s="73"/>
    </row>
    <row r="2" spans="5:7" ht="12.75" customHeight="1">
      <c r="E2" s="75"/>
      <c r="F2" s="75"/>
      <c r="G2" s="3" t="s">
        <v>90</v>
      </c>
    </row>
    <row r="3" spans="1:7" ht="54.75" customHeight="1">
      <c r="A3" s="16" t="s">
        <v>0</v>
      </c>
      <c r="B3" s="16" t="s">
        <v>22</v>
      </c>
      <c r="C3" s="17" t="s">
        <v>144</v>
      </c>
      <c r="D3" s="17" t="s">
        <v>146</v>
      </c>
      <c r="E3" s="17" t="s">
        <v>148</v>
      </c>
      <c r="F3" s="18" t="s">
        <v>35</v>
      </c>
      <c r="G3" s="18" t="s">
        <v>128</v>
      </c>
    </row>
    <row r="4" spans="1:7" s="15" customFormat="1" ht="16.5" customHeight="1">
      <c r="A4" s="19" t="s">
        <v>1</v>
      </c>
      <c r="B4" s="19"/>
      <c r="C4" s="20">
        <f>C5+C21</f>
        <v>794200</v>
      </c>
      <c r="D4" s="20">
        <f>D5+D21</f>
        <v>334027.49</v>
      </c>
      <c r="E4" s="20">
        <f>E5+E21</f>
        <v>517389.2</v>
      </c>
      <c r="F4" s="21">
        <f aca="true" t="shared" si="0" ref="F4:F31">D4/C4*100</f>
        <v>42.05835935532611</v>
      </c>
      <c r="G4" s="21">
        <f aca="true" t="shared" si="1" ref="G4:G33">D4/E4*100</f>
        <v>64.56019762298865</v>
      </c>
    </row>
    <row r="5" spans="1:7" s="4" customFormat="1" ht="12.75">
      <c r="A5" s="22" t="s">
        <v>16</v>
      </c>
      <c r="B5" s="23"/>
      <c r="C5" s="24">
        <f>C6+C8+C13+C15+C20</f>
        <v>722200</v>
      </c>
      <c r="D5" s="24">
        <f>D6+D8+D13+D15+D20</f>
        <v>322020.37</v>
      </c>
      <c r="E5" s="24">
        <f>E6+E8+E13+E15+E20</f>
        <v>497389.2</v>
      </c>
      <c r="F5" s="25">
        <f t="shared" si="0"/>
        <v>44.58880780947106</v>
      </c>
      <c r="G5" s="25">
        <f t="shared" si="1"/>
        <v>64.74213151391305</v>
      </c>
    </row>
    <row r="6" spans="1:7" s="4" customFormat="1" ht="16.5" customHeight="1">
      <c r="A6" s="22" t="s">
        <v>2</v>
      </c>
      <c r="B6" s="23" t="s">
        <v>23</v>
      </c>
      <c r="C6" s="24">
        <f>C7</f>
        <v>75000</v>
      </c>
      <c r="D6" s="24">
        <f>D7</f>
        <v>40315.47</v>
      </c>
      <c r="E6" s="24">
        <f>E7</f>
        <v>40726.32</v>
      </c>
      <c r="F6" s="25">
        <f t="shared" si="0"/>
        <v>53.75396</v>
      </c>
      <c r="G6" s="25">
        <f t="shared" si="1"/>
        <v>98.9911929189772</v>
      </c>
    </row>
    <row r="7" spans="1:7" s="4" customFormat="1" ht="12.75">
      <c r="A7" s="26" t="s">
        <v>3</v>
      </c>
      <c r="B7" s="27" t="s">
        <v>38</v>
      </c>
      <c r="C7" s="28">
        <v>75000</v>
      </c>
      <c r="D7" s="14">
        <v>40315.47</v>
      </c>
      <c r="E7" s="28">
        <v>40726.32</v>
      </c>
      <c r="F7" s="25">
        <f t="shared" si="0"/>
        <v>53.75396</v>
      </c>
      <c r="G7" s="25">
        <f t="shared" si="1"/>
        <v>98.9911929189772</v>
      </c>
    </row>
    <row r="8" spans="1:7" s="4" customFormat="1" ht="26.25" customHeight="1">
      <c r="A8" s="29" t="s">
        <v>80</v>
      </c>
      <c r="B8" s="23" t="s">
        <v>81</v>
      </c>
      <c r="C8" s="24">
        <f>C9+C10+C11+C12</f>
        <v>254000</v>
      </c>
      <c r="D8" s="24">
        <f>D9+D10+D11+D12</f>
        <v>162203.58</v>
      </c>
      <c r="E8" s="24">
        <f>E9+E10+E11+E12</f>
        <v>139381.24</v>
      </c>
      <c r="F8" s="25">
        <f t="shared" si="0"/>
        <v>63.85967716535432</v>
      </c>
      <c r="G8" s="25">
        <f t="shared" si="1"/>
        <v>116.37404000710569</v>
      </c>
    </row>
    <row r="9" spans="1:7" s="4" customFormat="1" ht="63" customHeight="1">
      <c r="A9" s="30" t="s">
        <v>82</v>
      </c>
      <c r="B9" s="31" t="s">
        <v>105</v>
      </c>
      <c r="C9" s="28">
        <v>100329</v>
      </c>
      <c r="D9" s="32">
        <v>73217.67</v>
      </c>
      <c r="E9" s="28">
        <v>60041.77</v>
      </c>
      <c r="F9" s="25">
        <f t="shared" si="0"/>
        <v>72.97757378225637</v>
      </c>
      <c r="G9" s="25">
        <f t="shared" si="1"/>
        <v>121.94455626474704</v>
      </c>
    </row>
    <row r="10" spans="1:7" s="4" customFormat="1" ht="78" customHeight="1">
      <c r="A10" s="30" t="s">
        <v>83</v>
      </c>
      <c r="B10" s="31" t="s">
        <v>106</v>
      </c>
      <c r="C10" s="28">
        <v>1018</v>
      </c>
      <c r="D10" s="32">
        <v>563.44</v>
      </c>
      <c r="E10" s="28">
        <v>492.47</v>
      </c>
      <c r="F10" s="25">
        <f t="shared" si="0"/>
        <v>55.34774066797643</v>
      </c>
      <c r="G10" s="25">
        <f t="shared" si="1"/>
        <v>114.41103011350945</v>
      </c>
    </row>
    <row r="11" spans="1:7" s="4" customFormat="1" ht="63.75">
      <c r="A11" s="30" t="s">
        <v>84</v>
      </c>
      <c r="B11" s="31" t="s">
        <v>107</v>
      </c>
      <c r="C11" s="28">
        <v>152653</v>
      </c>
      <c r="D11" s="32">
        <v>101473.64</v>
      </c>
      <c r="E11" s="28">
        <v>91483.4</v>
      </c>
      <c r="F11" s="25">
        <f t="shared" si="0"/>
        <v>66.47340045724617</v>
      </c>
      <c r="G11" s="25">
        <f t="shared" si="1"/>
        <v>110.92027624683823</v>
      </c>
    </row>
    <row r="12" spans="1:7" s="4" customFormat="1" ht="63.75">
      <c r="A12" s="30" t="s">
        <v>85</v>
      </c>
      <c r="B12" s="33" t="s">
        <v>108</v>
      </c>
      <c r="C12" s="28">
        <v>0</v>
      </c>
      <c r="D12" s="32">
        <v>-13051.17</v>
      </c>
      <c r="E12" s="28">
        <v>-12636.4</v>
      </c>
      <c r="F12" s="25"/>
      <c r="G12" s="25">
        <f t="shared" si="1"/>
        <v>103.28234307239403</v>
      </c>
    </row>
    <row r="13" spans="1:7" s="4" customFormat="1" ht="15.75" customHeight="1">
      <c r="A13" s="34" t="s">
        <v>4</v>
      </c>
      <c r="B13" s="35" t="s">
        <v>24</v>
      </c>
      <c r="C13" s="24">
        <f>C14</f>
        <v>30000</v>
      </c>
      <c r="D13" s="24">
        <f>D14</f>
        <v>74025.3</v>
      </c>
      <c r="E13" s="24">
        <f>E14</f>
        <v>45697.2</v>
      </c>
      <c r="F13" s="25">
        <f t="shared" si="0"/>
        <v>246.75100000000003</v>
      </c>
      <c r="G13" s="25">
        <f t="shared" si="1"/>
        <v>161.99088784433184</v>
      </c>
    </row>
    <row r="14" spans="1:7" s="4" customFormat="1" ht="14.25" customHeight="1">
      <c r="A14" s="36" t="s">
        <v>5</v>
      </c>
      <c r="B14" s="17" t="s">
        <v>39</v>
      </c>
      <c r="C14" s="28">
        <v>30000</v>
      </c>
      <c r="D14" s="28">
        <v>74025.3</v>
      </c>
      <c r="E14" s="28">
        <v>45697.2</v>
      </c>
      <c r="F14" s="25">
        <f t="shared" si="0"/>
        <v>246.75100000000003</v>
      </c>
      <c r="G14" s="25">
        <f t="shared" si="1"/>
        <v>161.99088784433184</v>
      </c>
    </row>
    <row r="15" spans="1:7" s="4" customFormat="1" ht="14.25" customHeight="1">
      <c r="A15" s="37" t="s">
        <v>6</v>
      </c>
      <c r="B15" s="38" t="s">
        <v>25</v>
      </c>
      <c r="C15" s="24">
        <f>C16+C17</f>
        <v>360000</v>
      </c>
      <c r="D15" s="24">
        <f>D16+D17</f>
        <v>45276.02</v>
      </c>
      <c r="E15" s="24">
        <f>E16+E17</f>
        <v>271384.44</v>
      </c>
      <c r="F15" s="25">
        <f t="shared" si="0"/>
        <v>12.576672222222221</v>
      </c>
      <c r="G15" s="25">
        <f t="shared" si="1"/>
        <v>16.683351484705607</v>
      </c>
    </row>
    <row r="16" spans="1:7" s="4" customFormat="1" ht="12.75" customHeight="1">
      <c r="A16" s="36" t="s">
        <v>7</v>
      </c>
      <c r="B16" s="17" t="s">
        <v>26</v>
      </c>
      <c r="C16" s="28">
        <v>90000</v>
      </c>
      <c r="D16" s="32">
        <v>5615.6</v>
      </c>
      <c r="E16" s="28">
        <v>4853.24</v>
      </c>
      <c r="F16" s="25">
        <f t="shared" si="0"/>
        <v>6.2395555555555555</v>
      </c>
      <c r="G16" s="25">
        <f t="shared" si="1"/>
        <v>115.70826911506542</v>
      </c>
    </row>
    <row r="17" spans="1:7" s="4" customFormat="1" ht="12" customHeight="1">
      <c r="A17" s="37" t="s">
        <v>19</v>
      </c>
      <c r="B17" s="38" t="s">
        <v>49</v>
      </c>
      <c r="C17" s="24">
        <f>C18+C19</f>
        <v>270000</v>
      </c>
      <c r="D17" s="24">
        <f>D18+D19</f>
        <v>39660.42</v>
      </c>
      <c r="E17" s="24">
        <f>E18+E19</f>
        <v>266531.2</v>
      </c>
      <c r="F17" s="25">
        <f t="shared" si="0"/>
        <v>14.689044444444443</v>
      </c>
      <c r="G17" s="25">
        <f t="shared" si="1"/>
        <v>14.880216650058228</v>
      </c>
    </row>
    <row r="18" spans="1:7" s="4" customFormat="1" ht="28.5" customHeight="1">
      <c r="A18" s="39" t="s">
        <v>86</v>
      </c>
      <c r="B18" s="17" t="s">
        <v>87</v>
      </c>
      <c r="C18" s="32">
        <v>20000</v>
      </c>
      <c r="D18" s="32">
        <v>21178.03</v>
      </c>
      <c r="E18" s="28">
        <v>245853.28</v>
      </c>
      <c r="F18" s="25">
        <f t="shared" si="0"/>
        <v>105.89014999999999</v>
      </c>
      <c r="G18" s="25">
        <f t="shared" si="1"/>
        <v>8.614092925666887</v>
      </c>
    </row>
    <row r="19" spans="1:7" s="4" customFormat="1" ht="28.5" customHeight="1">
      <c r="A19" s="39" t="s">
        <v>88</v>
      </c>
      <c r="B19" s="17" t="s">
        <v>89</v>
      </c>
      <c r="C19" s="32">
        <v>250000</v>
      </c>
      <c r="D19" s="32">
        <v>18482.39</v>
      </c>
      <c r="E19" s="28">
        <v>20677.92</v>
      </c>
      <c r="F19" s="25">
        <f t="shared" si="0"/>
        <v>7.392955999999999</v>
      </c>
      <c r="G19" s="25">
        <f t="shared" si="1"/>
        <v>89.38224927845741</v>
      </c>
    </row>
    <row r="20" spans="1:7" s="13" customFormat="1" ht="12.75">
      <c r="A20" s="37" t="s">
        <v>44</v>
      </c>
      <c r="B20" s="40" t="s">
        <v>45</v>
      </c>
      <c r="C20" s="24">
        <v>3200</v>
      </c>
      <c r="D20" s="24">
        <v>200</v>
      </c>
      <c r="E20" s="24">
        <v>200</v>
      </c>
      <c r="F20" s="25">
        <f t="shared" si="0"/>
        <v>6.25</v>
      </c>
      <c r="G20" s="25"/>
    </row>
    <row r="21" spans="1:7" s="4" customFormat="1" ht="12.75">
      <c r="A21" s="29" t="s">
        <v>17</v>
      </c>
      <c r="B21" s="40"/>
      <c r="C21" s="41">
        <f>C22+C26+C31+C32+C29</f>
        <v>72000</v>
      </c>
      <c r="D21" s="41">
        <f>D22+D26+D31+D32+D29</f>
        <v>12007.12</v>
      </c>
      <c r="E21" s="41">
        <f>E22+E26+E31+E32+E29</f>
        <v>20000</v>
      </c>
      <c r="F21" s="25">
        <f t="shared" si="0"/>
        <v>16.676555555555556</v>
      </c>
      <c r="G21" s="25">
        <f t="shared" si="1"/>
        <v>60.0356</v>
      </c>
    </row>
    <row r="22" spans="1:7" s="4" customFormat="1" ht="38.25">
      <c r="A22" s="29" t="s">
        <v>104</v>
      </c>
      <c r="B22" s="40" t="s">
        <v>109</v>
      </c>
      <c r="C22" s="41">
        <f>C23+C24+C25</f>
        <v>72000</v>
      </c>
      <c r="D22" s="41">
        <f>D23+D24+D25</f>
        <v>12007.12</v>
      </c>
      <c r="E22" s="41">
        <f>E23+E24+E25</f>
        <v>20000</v>
      </c>
      <c r="F22" s="25">
        <f t="shared" si="0"/>
        <v>16.676555555555556</v>
      </c>
      <c r="G22" s="25">
        <f t="shared" si="1"/>
        <v>60.0356</v>
      </c>
    </row>
    <row r="23" spans="1:7" s="4" customFormat="1" ht="67.5" customHeight="1">
      <c r="A23" s="42" t="s">
        <v>103</v>
      </c>
      <c r="B23" s="43" t="s">
        <v>110</v>
      </c>
      <c r="C23" s="44">
        <v>72000</v>
      </c>
      <c r="D23" s="44">
        <v>12007.12</v>
      </c>
      <c r="E23" s="28">
        <v>20000</v>
      </c>
      <c r="F23" s="25">
        <f t="shared" si="0"/>
        <v>16.676555555555556</v>
      </c>
      <c r="G23" s="25">
        <f t="shared" si="1"/>
        <v>60.0356</v>
      </c>
    </row>
    <row r="24" spans="1:7" s="4" customFormat="1" ht="63.75" hidden="1">
      <c r="A24" s="42" t="s">
        <v>100</v>
      </c>
      <c r="B24" s="43" t="s">
        <v>111</v>
      </c>
      <c r="C24" s="45"/>
      <c r="D24" s="44"/>
      <c r="E24" s="24"/>
      <c r="F24" s="25" t="e">
        <f t="shared" si="0"/>
        <v>#DIV/0!</v>
      </c>
      <c r="G24" s="25" t="e">
        <f t="shared" si="1"/>
        <v>#DIV/0!</v>
      </c>
    </row>
    <row r="25" spans="1:7" s="4" customFormat="1" ht="25.5" hidden="1">
      <c r="A25" s="42" t="s">
        <v>124</v>
      </c>
      <c r="B25" s="43" t="s">
        <v>125</v>
      </c>
      <c r="C25" s="45"/>
      <c r="D25" s="44"/>
      <c r="E25" s="24"/>
      <c r="F25" s="25" t="e">
        <f t="shared" si="0"/>
        <v>#DIV/0!</v>
      </c>
      <c r="G25" s="25" t="e">
        <f t="shared" si="1"/>
        <v>#DIV/0!</v>
      </c>
    </row>
    <row r="26" spans="1:7" s="4" customFormat="1" ht="25.5" hidden="1">
      <c r="A26" s="29" t="s">
        <v>101</v>
      </c>
      <c r="B26" s="40" t="s">
        <v>102</v>
      </c>
      <c r="C26" s="41">
        <f>C27+C28</f>
        <v>0</v>
      </c>
      <c r="D26" s="41">
        <f>D27+D28</f>
        <v>0</v>
      </c>
      <c r="E26" s="41">
        <f>E27</f>
        <v>0</v>
      </c>
      <c r="F26" s="25" t="e">
        <f t="shared" si="0"/>
        <v>#DIV/0!</v>
      </c>
      <c r="G26" s="25" t="e">
        <f t="shared" si="1"/>
        <v>#DIV/0!</v>
      </c>
    </row>
    <row r="27" spans="1:7" s="13" customFormat="1" ht="23.25" customHeight="1" hidden="1">
      <c r="A27" s="42" t="s">
        <v>98</v>
      </c>
      <c r="B27" s="43" t="s">
        <v>112</v>
      </c>
      <c r="C27" s="44">
        <v>0</v>
      </c>
      <c r="D27" s="44"/>
      <c r="E27" s="44"/>
      <c r="F27" s="25" t="e">
        <f t="shared" si="0"/>
        <v>#DIV/0!</v>
      </c>
      <c r="G27" s="25" t="e">
        <f t="shared" si="1"/>
        <v>#DIV/0!</v>
      </c>
    </row>
    <row r="28" spans="1:7" s="4" customFormat="1" ht="0.75" customHeight="1" hidden="1">
      <c r="A28" s="46" t="s">
        <v>91</v>
      </c>
      <c r="B28" s="47" t="s">
        <v>113</v>
      </c>
      <c r="C28" s="44"/>
      <c r="D28" s="44"/>
      <c r="E28" s="44"/>
      <c r="F28" s="25" t="e">
        <f t="shared" si="0"/>
        <v>#DIV/0!</v>
      </c>
      <c r="G28" s="25" t="e">
        <f t="shared" si="1"/>
        <v>#DIV/0!</v>
      </c>
    </row>
    <row r="29" spans="1:7" ht="25.5" hidden="1">
      <c r="A29" s="48" t="s">
        <v>114</v>
      </c>
      <c r="B29" s="49" t="s">
        <v>115</v>
      </c>
      <c r="C29" s="41">
        <f>C30</f>
        <v>0</v>
      </c>
      <c r="D29" s="41">
        <f>D30</f>
        <v>0</v>
      </c>
      <c r="E29" s="41">
        <f>E30</f>
        <v>0</v>
      </c>
      <c r="F29" s="25" t="e">
        <f t="shared" si="0"/>
        <v>#DIV/0!</v>
      </c>
      <c r="G29" s="25" t="e">
        <f t="shared" si="1"/>
        <v>#DIV/0!</v>
      </c>
    </row>
    <row r="30" spans="1:7" ht="76.5" hidden="1">
      <c r="A30" s="46" t="s">
        <v>116</v>
      </c>
      <c r="B30" s="47" t="s">
        <v>117</v>
      </c>
      <c r="C30" s="44"/>
      <c r="D30" s="44"/>
      <c r="E30" s="44"/>
      <c r="F30" s="25" t="e">
        <f t="shared" si="0"/>
        <v>#DIV/0!</v>
      </c>
      <c r="G30" s="25" t="e">
        <f t="shared" si="1"/>
        <v>#DIV/0!</v>
      </c>
    </row>
    <row r="31" spans="1:7" ht="12.75" hidden="1">
      <c r="A31" s="48" t="s">
        <v>58</v>
      </c>
      <c r="B31" s="50" t="s">
        <v>118</v>
      </c>
      <c r="C31" s="44"/>
      <c r="D31" s="44"/>
      <c r="E31" s="44"/>
      <c r="F31" s="25" t="e">
        <f t="shared" si="0"/>
        <v>#DIV/0!</v>
      </c>
      <c r="G31" s="25" t="e">
        <f t="shared" si="1"/>
        <v>#DIV/0!</v>
      </c>
    </row>
    <row r="32" spans="1:7" ht="12.75" hidden="1">
      <c r="A32" s="51" t="s">
        <v>119</v>
      </c>
      <c r="B32" s="52"/>
      <c r="C32" s="41">
        <f>C33+C34</f>
        <v>0</v>
      </c>
      <c r="D32" s="41">
        <f>D33+D34</f>
        <v>0</v>
      </c>
      <c r="E32" s="41">
        <f>E33+E34</f>
        <v>0</v>
      </c>
      <c r="F32" s="25"/>
      <c r="G32" s="25" t="e">
        <f t="shared" si="1"/>
        <v>#DIV/0!</v>
      </c>
    </row>
    <row r="33" spans="1:7" ht="15.75" customHeight="1" hidden="1">
      <c r="A33" s="53" t="s">
        <v>120</v>
      </c>
      <c r="B33" s="54" t="s">
        <v>121</v>
      </c>
      <c r="C33" s="44">
        <v>0</v>
      </c>
      <c r="D33" s="44">
        <v>0</v>
      </c>
      <c r="E33" s="44">
        <v>0</v>
      </c>
      <c r="F33" s="25">
        <v>0</v>
      </c>
      <c r="G33" s="25" t="e">
        <f t="shared" si="1"/>
        <v>#DIV/0!</v>
      </c>
    </row>
    <row r="34" spans="1:7" ht="6.75" customHeight="1" hidden="1">
      <c r="A34" s="46" t="s">
        <v>122</v>
      </c>
      <c r="B34" s="18" t="s">
        <v>123</v>
      </c>
      <c r="C34" s="44">
        <v>0</v>
      </c>
      <c r="D34" s="44">
        <v>0</v>
      </c>
      <c r="E34" s="44">
        <v>0</v>
      </c>
      <c r="F34" s="25" t="e">
        <f>D34/C34*100</f>
        <v>#DIV/0!</v>
      </c>
      <c r="G34" s="25" t="e">
        <f>D34/E34*100</f>
        <v>#DIV/0!</v>
      </c>
    </row>
    <row r="35" spans="1:7" s="15" customFormat="1" ht="18.75" customHeight="1">
      <c r="A35" s="55" t="s">
        <v>8</v>
      </c>
      <c r="B35" s="56" t="s">
        <v>27</v>
      </c>
      <c r="C35" s="20">
        <f>C36+C37+C38+C39+C40+C43+C44+C46+C48+C45+C41+C47+C42</f>
        <v>2960403</v>
      </c>
      <c r="D35" s="20">
        <f>D36+D37+D38+D39+D40+D43+D44+D46+D48+D45+D41+D47+D42</f>
        <v>930813</v>
      </c>
      <c r="E35" s="20">
        <f>E36+E37+E38+E39+E40+E43+E44+E46+E48+E45</f>
        <v>1099858.63</v>
      </c>
      <c r="F35" s="21">
        <f aca="true" t="shared" si="2" ref="F35:F51">D35/C35*100</f>
        <v>31.442104335119236</v>
      </c>
      <c r="G35" s="21">
        <f aca="true" t="shared" si="3" ref="G35:G51">D35/E35*100</f>
        <v>84.63024016095598</v>
      </c>
    </row>
    <row r="36" spans="1:7" s="4" customFormat="1" ht="24.75" customHeight="1">
      <c r="A36" s="42" t="s">
        <v>143</v>
      </c>
      <c r="B36" s="43" t="s">
        <v>131</v>
      </c>
      <c r="C36" s="32">
        <v>1354816</v>
      </c>
      <c r="D36" s="32">
        <v>790983</v>
      </c>
      <c r="E36" s="28">
        <v>676947</v>
      </c>
      <c r="F36" s="25">
        <f t="shared" si="2"/>
        <v>58.38305718267278</v>
      </c>
      <c r="G36" s="25">
        <f t="shared" si="3"/>
        <v>116.84563193278055</v>
      </c>
    </row>
    <row r="37" spans="1:7" s="4" customFormat="1" ht="29.25" customHeight="1">
      <c r="A37" s="42" t="s">
        <v>79</v>
      </c>
      <c r="B37" s="43" t="s">
        <v>132</v>
      </c>
      <c r="C37" s="32">
        <v>793565</v>
      </c>
      <c r="D37" s="32">
        <v>0</v>
      </c>
      <c r="E37" s="28">
        <v>298000</v>
      </c>
      <c r="F37" s="25">
        <f t="shared" si="2"/>
        <v>0</v>
      </c>
      <c r="G37" s="25">
        <f t="shared" si="3"/>
        <v>0</v>
      </c>
    </row>
    <row r="38" spans="1:7" s="4" customFormat="1" ht="25.5" hidden="1">
      <c r="A38" s="42" t="s">
        <v>40</v>
      </c>
      <c r="B38" s="43" t="s">
        <v>41</v>
      </c>
      <c r="C38" s="28"/>
      <c r="D38" s="28"/>
      <c r="E38" s="28"/>
      <c r="F38" s="25" t="e">
        <f t="shared" si="2"/>
        <v>#DIV/0!</v>
      </c>
      <c r="G38" s="25" t="e">
        <f t="shared" si="3"/>
        <v>#DIV/0!</v>
      </c>
    </row>
    <row r="39" spans="1:7" s="4" customFormat="1" ht="25.5" hidden="1">
      <c r="A39" s="42" t="s">
        <v>75</v>
      </c>
      <c r="B39" s="43" t="s">
        <v>76</v>
      </c>
      <c r="C39" s="28"/>
      <c r="D39" s="28"/>
      <c r="E39" s="28"/>
      <c r="F39" s="25" t="e">
        <f t="shared" si="2"/>
        <v>#DIV/0!</v>
      </c>
      <c r="G39" s="25" t="e">
        <f t="shared" si="3"/>
        <v>#DIV/0!</v>
      </c>
    </row>
    <row r="40" spans="1:7" s="4" customFormat="1" ht="38.25" hidden="1">
      <c r="A40" s="57" t="s">
        <v>43</v>
      </c>
      <c r="B40" s="43" t="s">
        <v>54</v>
      </c>
      <c r="C40" s="28"/>
      <c r="D40" s="28"/>
      <c r="E40" s="28"/>
      <c r="F40" s="25" t="e">
        <f t="shared" si="2"/>
        <v>#DIV/0!</v>
      </c>
      <c r="G40" s="25" t="e">
        <f t="shared" si="3"/>
        <v>#DIV/0!</v>
      </c>
    </row>
    <row r="41" spans="1:7" s="4" customFormat="1" ht="25.5" hidden="1">
      <c r="A41" s="42" t="s">
        <v>127</v>
      </c>
      <c r="B41" s="43" t="s">
        <v>133</v>
      </c>
      <c r="C41" s="58"/>
      <c r="D41" s="28"/>
      <c r="E41" s="28">
        <v>0</v>
      </c>
      <c r="F41" s="25" t="e">
        <f t="shared" si="2"/>
        <v>#DIV/0!</v>
      </c>
      <c r="G41" s="25" t="e">
        <f t="shared" si="3"/>
        <v>#DIV/0!</v>
      </c>
    </row>
    <row r="42" spans="1:7" s="4" customFormat="1" ht="76.5">
      <c r="A42" s="42" t="s">
        <v>129</v>
      </c>
      <c r="B42" s="43" t="s">
        <v>130</v>
      </c>
      <c r="C42" s="58">
        <v>555610</v>
      </c>
      <c r="D42" s="28">
        <v>82525</v>
      </c>
      <c r="E42" s="28">
        <v>0</v>
      </c>
      <c r="F42" s="25">
        <f t="shared" si="2"/>
        <v>14.853044401648638</v>
      </c>
      <c r="G42" s="25"/>
    </row>
    <row r="43" spans="1:7" s="4" customFormat="1" ht="12.75">
      <c r="A43" s="42" t="s">
        <v>145</v>
      </c>
      <c r="B43" s="43" t="s">
        <v>134</v>
      </c>
      <c r="C43" s="28">
        <v>161330</v>
      </c>
      <c r="D43" s="28">
        <v>0</v>
      </c>
      <c r="E43" s="28">
        <v>0</v>
      </c>
      <c r="F43" s="25">
        <f t="shared" si="2"/>
        <v>0</v>
      </c>
      <c r="G43" s="25"/>
    </row>
    <row r="44" spans="1:7" s="4" customFormat="1" ht="26.25" customHeight="1">
      <c r="A44" s="42" t="s">
        <v>42</v>
      </c>
      <c r="B44" s="43" t="s">
        <v>135</v>
      </c>
      <c r="C44" s="32">
        <v>89950</v>
      </c>
      <c r="D44" s="32">
        <v>57305</v>
      </c>
      <c r="E44" s="28">
        <v>51677.63</v>
      </c>
      <c r="F44" s="25">
        <f t="shared" si="2"/>
        <v>63.70761534185658</v>
      </c>
      <c r="G44" s="25">
        <f t="shared" si="3"/>
        <v>110.8893732162253</v>
      </c>
    </row>
    <row r="45" spans="1:7" s="4" customFormat="1" ht="31.5" customHeight="1">
      <c r="A45" s="42" t="s">
        <v>99</v>
      </c>
      <c r="B45" s="43" t="s">
        <v>136</v>
      </c>
      <c r="C45" s="32">
        <v>2532</v>
      </c>
      <c r="D45" s="32">
        <v>0</v>
      </c>
      <c r="E45" s="28">
        <v>315</v>
      </c>
      <c r="F45" s="25">
        <f t="shared" si="2"/>
        <v>0</v>
      </c>
      <c r="G45" s="25">
        <f t="shared" si="3"/>
        <v>0</v>
      </c>
    </row>
    <row r="46" spans="1:7" s="4" customFormat="1" ht="0.75" customHeight="1" hidden="1">
      <c r="A46" s="59" t="s">
        <v>56</v>
      </c>
      <c r="B46" s="43" t="s">
        <v>57</v>
      </c>
      <c r="C46" s="28">
        <v>0</v>
      </c>
      <c r="D46" s="28">
        <v>0</v>
      </c>
      <c r="E46" s="28">
        <v>0</v>
      </c>
      <c r="F46" s="25" t="e">
        <f t="shared" si="2"/>
        <v>#DIV/0!</v>
      </c>
      <c r="G46" s="25" t="e">
        <f t="shared" si="3"/>
        <v>#DIV/0!</v>
      </c>
    </row>
    <row r="47" spans="1:7" s="4" customFormat="1" ht="25.5" hidden="1">
      <c r="A47" s="42" t="s">
        <v>48</v>
      </c>
      <c r="B47" s="43" t="s">
        <v>137</v>
      </c>
      <c r="C47" s="28"/>
      <c r="D47" s="28"/>
      <c r="E47" s="28">
        <v>0</v>
      </c>
      <c r="F47" s="25" t="e">
        <f t="shared" si="2"/>
        <v>#DIV/0!</v>
      </c>
      <c r="G47" s="25" t="e">
        <f t="shared" si="3"/>
        <v>#DIV/0!</v>
      </c>
    </row>
    <row r="48" spans="1:7" s="4" customFormat="1" ht="16.5" customHeight="1">
      <c r="A48" s="29" t="s">
        <v>65</v>
      </c>
      <c r="B48" s="40" t="s">
        <v>138</v>
      </c>
      <c r="C48" s="24">
        <f>C49</f>
        <v>2600</v>
      </c>
      <c r="D48" s="24">
        <f>D49</f>
        <v>0</v>
      </c>
      <c r="E48" s="24">
        <f>E49</f>
        <v>72919</v>
      </c>
      <c r="F48" s="25">
        <f t="shared" si="2"/>
        <v>0</v>
      </c>
      <c r="G48" s="25">
        <f t="shared" si="3"/>
        <v>0</v>
      </c>
    </row>
    <row r="49" spans="1:7" s="4" customFormat="1" ht="16.5" customHeight="1">
      <c r="A49" s="42" t="s">
        <v>66</v>
      </c>
      <c r="B49" s="43" t="s">
        <v>139</v>
      </c>
      <c r="C49" s="28">
        <v>2600</v>
      </c>
      <c r="D49" s="28">
        <v>0</v>
      </c>
      <c r="E49" s="28">
        <v>72919</v>
      </c>
      <c r="F49" s="25">
        <f t="shared" si="2"/>
        <v>0</v>
      </c>
      <c r="G49" s="25">
        <f t="shared" si="3"/>
        <v>0</v>
      </c>
    </row>
    <row r="50" spans="1:7" ht="29.25" customHeight="1" hidden="1">
      <c r="A50" s="48" t="s">
        <v>9</v>
      </c>
      <c r="B50" s="50" t="s">
        <v>28</v>
      </c>
      <c r="C50" s="24"/>
      <c r="D50" s="24"/>
      <c r="E50" s="24"/>
      <c r="F50" s="21" t="e">
        <f t="shared" si="2"/>
        <v>#DIV/0!</v>
      </c>
      <c r="G50" s="21" t="e">
        <f t="shared" si="3"/>
        <v>#DIV/0!</v>
      </c>
    </row>
    <row r="51" spans="1:7" s="15" customFormat="1" ht="17.25" customHeight="1">
      <c r="A51" s="60" t="s">
        <v>10</v>
      </c>
      <c r="B51" s="61"/>
      <c r="C51" s="62">
        <f>C4+C35+C50</f>
        <v>3754603</v>
      </c>
      <c r="D51" s="62">
        <f>D4+D35+D50</f>
        <v>1264840.49</v>
      </c>
      <c r="E51" s="62">
        <f>E4+E35+E50</f>
        <v>1617247.8299999998</v>
      </c>
      <c r="F51" s="21">
        <f t="shared" si="2"/>
        <v>33.68772916870306</v>
      </c>
      <c r="G51" s="21">
        <f t="shared" si="3"/>
        <v>78.20944115905849</v>
      </c>
    </row>
    <row r="52" spans="1:7" s="4" customFormat="1" ht="12.75" customHeight="1">
      <c r="A52" s="40" t="s">
        <v>11</v>
      </c>
      <c r="B52" s="40"/>
      <c r="C52" s="24"/>
      <c r="D52" s="24"/>
      <c r="E52" s="24"/>
      <c r="F52" s="25"/>
      <c r="G52" s="25"/>
    </row>
    <row r="53" spans="1:7" s="4" customFormat="1" ht="15.75" customHeight="1">
      <c r="A53" s="37" t="s">
        <v>12</v>
      </c>
      <c r="B53" s="63" t="s">
        <v>55</v>
      </c>
      <c r="C53" s="24">
        <v>1156523</v>
      </c>
      <c r="D53" s="24">
        <v>578784</v>
      </c>
      <c r="E53" s="24">
        <v>626695.16</v>
      </c>
      <c r="F53" s="25">
        <f aca="true" t="shared" si="4" ref="F53:F62">D53/C53*100</f>
        <v>50.04517852217379</v>
      </c>
      <c r="G53" s="25">
        <f aca="true" t="shared" si="5" ref="G53:G78">D53/E53*100</f>
        <v>92.35494973345573</v>
      </c>
    </row>
    <row r="54" spans="1:7" s="4" customFormat="1" ht="12.75">
      <c r="A54" s="36" t="s">
        <v>13</v>
      </c>
      <c r="B54" s="43">
        <v>211.213</v>
      </c>
      <c r="C54" s="28">
        <v>957772</v>
      </c>
      <c r="D54" s="28">
        <v>504181.59</v>
      </c>
      <c r="E54" s="28">
        <v>497281.79</v>
      </c>
      <c r="F54" s="25">
        <f t="shared" si="4"/>
        <v>52.641086813980785</v>
      </c>
      <c r="G54" s="25">
        <f t="shared" si="5"/>
        <v>101.38750304932745</v>
      </c>
    </row>
    <row r="55" spans="1:7" s="4" customFormat="1" ht="12.75">
      <c r="A55" s="36" t="s">
        <v>20</v>
      </c>
      <c r="B55" s="43">
        <v>223</v>
      </c>
      <c r="C55" s="28">
        <v>99000</v>
      </c>
      <c r="D55" s="28">
        <v>37925.76</v>
      </c>
      <c r="E55" s="28">
        <v>75000</v>
      </c>
      <c r="F55" s="25">
        <f t="shared" si="4"/>
        <v>38.30884848484848</v>
      </c>
      <c r="G55" s="25">
        <f t="shared" si="5"/>
        <v>50.56768</v>
      </c>
    </row>
    <row r="56" spans="1:7" s="4" customFormat="1" ht="12.75">
      <c r="A56" s="36" t="s">
        <v>14</v>
      </c>
      <c r="B56" s="43"/>
      <c r="C56" s="28">
        <f>C53-C54-C55</f>
        <v>99751</v>
      </c>
      <c r="D56" s="28">
        <f>D53-D54-D55</f>
        <v>36676.64999999997</v>
      </c>
      <c r="E56" s="28">
        <f>E53-E54-E55</f>
        <v>54413.37000000005</v>
      </c>
      <c r="F56" s="25">
        <f t="shared" si="4"/>
        <v>36.76820282503431</v>
      </c>
      <c r="G56" s="25">
        <f t="shared" si="5"/>
        <v>67.40374654243972</v>
      </c>
    </row>
    <row r="57" spans="1:7" s="4" customFormat="1" ht="12.75" hidden="1">
      <c r="A57" s="37" t="s">
        <v>47</v>
      </c>
      <c r="B57" s="63" t="s">
        <v>46</v>
      </c>
      <c r="C57" s="28"/>
      <c r="D57" s="28"/>
      <c r="E57" s="28"/>
      <c r="F57" s="25" t="e">
        <f t="shared" si="4"/>
        <v>#DIV/0!</v>
      </c>
      <c r="G57" s="25" t="e">
        <f t="shared" si="5"/>
        <v>#DIV/0!</v>
      </c>
    </row>
    <row r="58" spans="1:7" s="4" customFormat="1" ht="18" customHeight="1">
      <c r="A58" s="37" t="s">
        <v>21</v>
      </c>
      <c r="B58" s="63" t="s">
        <v>36</v>
      </c>
      <c r="C58" s="24">
        <v>89950</v>
      </c>
      <c r="D58" s="24">
        <v>57304.49</v>
      </c>
      <c r="E58" s="24">
        <v>41214.03</v>
      </c>
      <c r="F58" s="25">
        <f t="shared" si="4"/>
        <v>63.70704836020011</v>
      </c>
      <c r="G58" s="25">
        <f t="shared" si="5"/>
        <v>139.04121970115517</v>
      </c>
    </row>
    <row r="59" spans="1:7" s="5" customFormat="1" ht="6.75" customHeight="1" hidden="1">
      <c r="A59" s="37" t="s">
        <v>29</v>
      </c>
      <c r="B59" s="63" t="s">
        <v>73</v>
      </c>
      <c r="C59" s="24">
        <v>0</v>
      </c>
      <c r="D59" s="24">
        <v>0</v>
      </c>
      <c r="E59" s="24">
        <v>0</v>
      </c>
      <c r="F59" s="25" t="e">
        <f t="shared" si="4"/>
        <v>#DIV/0!</v>
      </c>
      <c r="G59" s="25" t="e">
        <f t="shared" si="5"/>
        <v>#DIV/0!</v>
      </c>
    </row>
    <row r="60" spans="1:7" s="4" customFormat="1" ht="17.25" customHeight="1">
      <c r="A60" s="37" t="s">
        <v>67</v>
      </c>
      <c r="B60" s="63" t="s">
        <v>68</v>
      </c>
      <c r="C60" s="24">
        <f>C62+C63+C61</f>
        <v>828642</v>
      </c>
      <c r="D60" s="24">
        <f>D62+D63+D61</f>
        <v>138829</v>
      </c>
      <c r="E60" s="24">
        <f>E62+E63+E61</f>
        <v>268404.76</v>
      </c>
      <c r="F60" s="25">
        <f t="shared" si="4"/>
        <v>16.753797176585305</v>
      </c>
      <c r="G60" s="25">
        <f t="shared" si="5"/>
        <v>51.72374737318369</v>
      </c>
    </row>
    <row r="61" spans="1:7" s="4" customFormat="1" ht="17.25" customHeight="1">
      <c r="A61" s="36" t="s">
        <v>92</v>
      </c>
      <c r="B61" s="64" t="s">
        <v>93</v>
      </c>
      <c r="C61" s="28">
        <v>2532</v>
      </c>
      <c r="D61" s="28">
        <v>0</v>
      </c>
      <c r="E61" s="28">
        <v>0</v>
      </c>
      <c r="F61" s="25">
        <f t="shared" si="4"/>
        <v>0</v>
      </c>
      <c r="G61" s="25"/>
    </row>
    <row r="62" spans="1:7" s="4" customFormat="1" ht="15" customHeight="1">
      <c r="A62" s="36" t="s">
        <v>77</v>
      </c>
      <c r="B62" s="64" t="s">
        <v>78</v>
      </c>
      <c r="C62" s="28">
        <v>809610</v>
      </c>
      <c r="D62" s="28">
        <v>138829</v>
      </c>
      <c r="E62" s="28">
        <v>228404.76</v>
      </c>
      <c r="F62" s="25">
        <f t="shared" si="4"/>
        <v>17.147638986672593</v>
      </c>
      <c r="G62" s="25">
        <f t="shared" si="5"/>
        <v>60.78200822084443</v>
      </c>
    </row>
    <row r="63" spans="1:7" s="4" customFormat="1" ht="12.75">
      <c r="A63" s="36" t="s">
        <v>59</v>
      </c>
      <c r="B63" s="64" t="s">
        <v>60</v>
      </c>
      <c r="C63" s="28">
        <v>16500</v>
      </c>
      <c r="D63" s="28">
        <v>0</v>
      </c>
      <c r="E63" s="28">
        <v>40000</v>
      </c>
      <c r="F63" s="25">
        <f>D63/C63*100</f>
        <v>0</v>
      </c>
      <c r="G63" s="25">
        <f t="shared" si="5"/>
        <v>0</v>
      </c>
    </row>
    <row r="64" spans="1:7" s="4" customFormat="1" ht="15" customHeight="1">
      <c r="A64" s="37" t="s">
        <v>51</v>
      </c>
      <c r="B64" s="63" t="s">
        <v>50</v>
      </c>
      <c r="C64" s="24">
        <f>C65+C66+C67+C68</f>
        <v>353958</v>
      </c>
      <c r="D64" s="24">
        <f>D65+D66+D67+D68</f>
        <v>45790.06</v>
      </c>
      <c r="E64" s="24">
        <f>E65+E66+E67+E68</f>
        <v>73201.6</v>
      </c>
      <c r="F64" s="25">
        <f>D64/C64*100</f>
        <v>12.936580046220172</v>
      </c>
      <c r="G64" s="25">
        <f t="shared" si="5"/>
        <v>62.553359489410056</v>
      </c>
    </row>
    <row r="65" spans="1:7" s="4" customFormat="1" ht="12.75">
      <c r="A65" s="36" t="s">
        <v>69</v>
      </c>
      <c r="B65" s="64" t="s">
        <v>71</v>
      </c>
      <c r="C65" s="28">
        <v>4500</v>
      </c>
      <c r="D65" s="28">
        <v>0</v>
      </c>
      <c r="E65" s="28">
        <v>0</v>
      </c>
      <c r="F65" s="25">
        <f>D65/C65*100</f>
        <v>0</v>
      </c>
      <c r="G65" s="25"/>
    </row>
    <row r="66" spans="1:7" s="4" customFormat="1" ht="12.75" hidden="1">
      <c r="A66" s="36" t="s">
        <v>70</v>
      </c>
      <c r="B66" s="64" t="s">
        <v>72</v>
      </c>
      <c r="C66" s="28">
        <v>0</v>
      </c>
      <c r="D66" s="28">
        <v>0</v>
      </c>
      <c r="E66" s="28">
        <v>0</v>
      </c>
      <c r="F66" s="25" t="e">
        <f>D66/C66*100</f>
        <v>#DIV/0!</v>
      </c>
      <c r="G66" s="25" t="e">
        <f t="shared" si="5"/>
        <v>#DIV/0!</v>
      </c>
    </row>
    <row r="67" spans="1:7" s="4" customFormat="1" ht="13.5" customHeight="1">
      <c r="A67" s="36" t="s">
        <v>61</v>
      </c>
      <c r="B67" s="64" t="s">
        <v>62</v>
      </c>
      <c r="C67" s="28">
        <v>349458</v>
      </c>
      <c r="D67" s="28">
        <v>45790.06</v>
      </c>
      <c r="E67" s="28">
        <v>73201.6</v>
      </c>
      <c r="F67" s="25">
        <f>D67/C67*100</f>
        <v>13.103165473390222</v>
      </c>
      <c r="G67" s="25">
        <f t="shared" si="5"/>
        <v>62.553359489410056</v>
      </c>
    </row>
    <row r="68" spans="1:7" s="4" customFormat="1" ht="12.75" hidden="1">
      <c r="A68" s="36" t="s">
        <v>96</v>
      </c>
      <c r="B68" s="64" t="s">
        <v>97</v>
      </c>
      <c r="C68" s="28"/>
      <c r="D68" s="28"/>
      <c r="E68" s="28"/>
      <c r="F68" s="25"/>
      <c r="G68" s="25" t="e">
        <f t="shared" si="5"/>
        <v>#DIV/0!</v>
      </c>
    </row>
    <row r="69" spans="1:7" s="4" customFormat="1" ht="16.5" customHeight="1">
      <c r="A69" s="37" t="s">
        <v>18</v>
      </c>
      <c r="B69" s="63" t="s">
        <v>30</v>
      </c>
      <c r="C69" s="24">
        <v>1380030</v>
      </c>
      <c r="D69" s="24">
        <v>516810.1</v>
      </c>
      <c r="E69" s="24">
        <v>395606.46</v>
      </c>
      <c r="F69" s="25">
        <f>D69/C69*100</f>
        <v>37.44919313348261</v>
      </c>
      <c r="G69" s="25">
        <f t="shared" si="5"/>
        <v>130.6374269014717</v>
      </c>
    </row>
    <row r="70" spans="1:7" s="4" customFormat="1" ht="17.25" customHeight="1">
      <c r="A70" s="37" t="s">
        <v>37</v>
      </c>
      <c r="B70" s="63" t="s">
        <v>53</v>
      </c>
      <c r="C70" s="24">
        <v>21600</v>
      </c>
      <c r="D70" s="24">
        <v>14817</v>
      </c>
      <c r="E70" s="24">
        <v>3000</v>
      </c>
      <c r="F70" s="25">
        <f>D70/C70*100</f>
        <v>68.59722222222221</v>
      </c>
      <c r="G70" s="25">
        <f t="shared" si="5"/>
        <v>493.9</v>
      </c>
    </row>
    <row r="71" spans="1:7" s="4" customFormat="1" ht="12.75" hidden="1">
      <c r="A71" s="37" t="s">
        <v>63</v>
      </c>
      <c r="B71" s="63" t="s">
        <v>64</v>
      </c>
      <c r="C71" s="24">
        <f>C72</f>
        <v>0</v>
      </c>
      <c r="D71" s="24">
        <f>D72</f>
        <v>0</v>
      </c>
      <c r="E71" s="24">
        <f>E72</f>
        <v>0</v>
      </c>
      <c r="F71" s="25" t="e">
        <f aca="true" t="shared" si="6" ref="F71:F79">D71/C71*100</f>
        <v>#DIV/0!</v>
      </c>
      <c r="G71" s="25" t="e">
        <f t="shared" si="5"/>
        <v>#DIV/0!</v>
      </c>
    </row>
    <row r="72" spans="1:7" s="12" customFormat="1" ht="12.75" hidden="1">
      <c r="A72" s="36" t="s">
        <v>31</v>
      </c>
      <c r="B72" s="43">
        <v>1003</v>
      </c>
      <c r="C72" s="28">
        <v>0</v>
      </c>
      <c r="D72" s="28">
        <v>0</v>
      </c>
      <c r="E72" s="28">
        <v>0</v>
      </c>
      <c r="F72" s="25" t="e">
        <f t="shared" si="6"/>
        <v>#DIV/0!</v>
      </c>
      <c r="G72" s="25" t="e">
        <f t="shared" si="5"/>
        <v>#DIV/0!</v>
      </c>
    </row>
    <row r="73" spans="1:7" s="4" customFormat="1" ht="12.75" hidden="1">
      <c r="A73" s="37" t="s">
        <v>94</v>
      </c>
      <c r="B73" s="63" t="s">
        <v>95</v>
      </c>
      <c r="C73" s="24">
        <v>0</v>
      </c>
      <c r="D73" s="24">
        <v>0</v>
      </c>
      <c r="E73" s="24">
        <v>0</v>
      </c>
      <c r="F73" s="25" t="e">
        <f t="shared" si="6"/>
        <v>#DIV/0!</v>
      </c>
      <c r="G73" s="25" t="e">
        <f t="shared" si="5"/>
        <v>#DIV/0!</v>
      </c>
    </row>
    <row r="74" spans="1:8" ht="12.75" hidden="1">
      <c r="A74" s="65" t="s">
        <v>31</v>
      </c>
      <c r="B74" s="50">
        <v>1003</v>
      </c>
      <c r="C74" s="66">
        <f>C75+C76+C78</f>
        <v>2000</v>
      </c>
      <c r="D74" s="24">
        <f>D75+D76</f>
        <v>0</v>
      </c>
      <c r="E74" s="24">
        <v>0</v>
      </c>
      <c r="F74" s="21">
        <f t="shared" si="6"/>
        <v>0</v>
      </c>
      <c r="G74" s="25" t="e">
        <f t="shared" si="5"/>
        <v>#DIV/0!</v>
      </c>
      <c r="H74" s="11"/>
    </row>
    <row r="75" spans="1:7" ht="12.75" hidden="1">
      <c r="A75" s="48" t="s">
        <v>142</v>
      </c>
      <c r="B75" s="67"/>
      <c r="C75" s="68">
        <v>0</v>
      </c>
      <c r="D75" s="28">
        <v>0</v>
      </c>
      <c r="E75" s="28">
        <v>0</v>
      </c>
      <c r="F75" s="21" t="e">
        <f t="shared" si="6"/>
        <v>#DIV/0!</v>
      </c>
      <c r="G75" s="25" t="e">
        <f t="shared" si="5"/>
        <v>#DIV/0!</v>
      </c>
    </row>
    <row r="76" spans="1:7" ht="12.75" hidden="1">
      <c r="A76" s="46" t="s">
        <v>52</v>
      </c>
      <c r="B76" s="67"/>
      <c r="C76" s="68">
        <v>0</v>
      </c>
      <c r="D76" s="28">
        <v>0</v>
      </c>
      <c r="E76" s="28">
        <v>0</v>
      </c>
      <c r="F76" s="21" t="e">
        <f t="shared" si="6"/>
        <v>#DIV/0!</v>
      </c>
      <c r="G76" s="25" t="e">
        <f t="shared" si="5"/>
        <v>#DIV/0!</v>
      </c>
    </row>
    <row r="77" spans="1:7" ht="12.75" hidden="1">
      <c r="A77" s="46" t="s">
        <v>32</v>
      </c>
      <c r="B77" s="67" t="s">
        <v>33</v>
      </c>
      <c r="C77" s="68"/>
      <c r="D77" s="28"/>
      <c r="E77" s="28"/>
      <c r="F77" s="21" t="e">
        <f t="shared" si="6"/>
        <v>#DIV/0!</v>
      </c>
      <c r="G77" s="25" t="e">
        <f t="shared" si="5"/>
        <v>#DIV/0!</v>
      </c>
    </row>
    <row r="78" spans="1:7" ht="15.75" customHeight="1">
      <c r="A78" s="48" t="s">
        <v>140</v>
      </c>
      <c r="B78" s="69" t="s">
        <v>141</v>
      </c>
      <c r="C78" s="66">
        <v>2000</v>
      </c>
      <c r="D78" s="24">
        <v>0</v>
      </c>
      <c r="E78" s="24">
        <v>0</v>
      </c>
      <c r="F78" s="25">
        <f t="shared" si="6"/>
        <v>0</v>
      </c>
      <c r="G78" s="25"/>
    </row>
    <row r="79" spans="1:7" s="15" customFormat="1" ht="15.75" customHeight="1">
      <c r="A79" s="60" t="s">
        <v>15</v>
      </c>
      <c r="B79" s="61"/>
      <c r="C79" s="62">
        <f>C53+C58+C59+C60+C64+C69+C70+C71+C73+C78</f>
        <v>3832703</v>
      </c>
      <c r="D79" s="62">
        <f>D53+D58+D59+D60+D64+D69+D70+D71+D73</f>
        <v>1352334.65</v>
      </c>
      <c r="E79" s="62">
        <f>E53+E58+E59+E60+E64+E69+E70+E71+E73</f>
        <v>1408122.01</v>
      </c>
      <c r="F79" s="21">
        <f t="shared" si="6"/>
        <v>35.284097150235745</v>
      </c>
      <c r="G79" s="21">
        <f>D79/E79*100</f>
        <v>96.03817285691031</v>
      </c>
    </row>
    <row r="80" spans="1:7" ht="24" customHeight="1">
      <c r="A80" s="48" t="s">
        <v>34</v>
      </c>
      <c r="B80" s="50"/>
      <c r="C80" s="70">
        <f>C51-C79</f>
        <v>-78100</v>
      </c>
      <c r="D80" s="71">
        <f>D51-D79</f>
        <v>-87494.15999999992</v>
      </c>
      <c r="E80" s="71">
        <f>E51-E79</f>
        <v>209125.81999999983</v>
      </c>
      <c r="F80" s="72"/>
      <c r="G80" s="72"/>
    </row>
    <row r="81" spans="1:6" ht="12" customHeight="1">
      <c r="A81" s="6"/>
      <c r="B81" s="7"/>
      <c r="C81" s="8"/>
      <c r="D81" s="8"/>
      <c r="E81" s="8"/>
      <c r="F81" s="9"/>
    </row>
    <row r="82" spans="1:7" ht="12">
      <c r="A82" s="1" t="s">
        <v>74</v>
      </c>
      <c r="C82" s="10"/>
      <c r="D82" s="10"/>
      <c r="E82" s="10"/>
      <c r="F82" s="76" t="s">
        <v>126</v>
      </c>
      <c r="G82" s="76"/>
    </row>
    <row r="83" spans="3:5" ht="12">
      <c r="C83" s="74"/>
      <c r="D83" s="74"/>
      <c r="E83" s="10"/>
    </row>
    <row r="84" spans="3:5" ht="12">
      <c r="C84" s="74"/>
      <c r="D84" s="74"/>
      <c r="E84" s="10"/>
    </row>
    <row r="85" spans="3:5" ht="12">
      <c r="C85" s="10"/>
      <c r="D85" s="10"/>
      <c r="E85" s="10"/>
    </row>
    <row r="86" spans="3:5" ht="12">
      <c r="C86" s="10"/>
      <c r="D86" s="10"/>
      <c r="E86" s="10"/>
    </row>
  </sheetData>
  <sheetProtection/>
  <mergeCells count="5">
    <mergeCell ref="A1:G1"/>
    <mergeCell ref="C83:D83"/>
    <mergeCell ref="C84:D84"/>
    <mergeCell ref="E2:F2"/>
    <mergeCell ref="F82:G82"/>
  </mergeCells>
  <printOptions horizontalCentered="1"/>
  <pageMargins left="0.9055118110236221" right="0.1968503937007874" top="0.3937007874015748" bottom="0.1968503937007874" header="0.5118110236220472" footer="0.5118110236220472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2019-02-05T10:42:34Z</cp:lastPrinted>
  <dcterms:created xsi:type="dcterms:W3CDTF">2006-03-13T07:15:44Z</dcterms:created>
  <dcterms:modified xsi:type="dcterms:W3CDTF">2019-08-02T07:18:16Z</dcterms:modified>
  <cp:category/>
  <cp:version/>
  <cp:contentType/>
  <cp:contentStatus/>
</cp:coreProperties>
</file>