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3.2019" sheetId="1" r:id="rId1"/>
  </sheets>
  <definedNames>
    <definedName name="_xlnm.Print_Area" localSheetId="0">'01.03.2019'!$A$1:$G$84</definedName>
  </definedNames>
  <calcPr fullCalcOnLoad="1"/>
</workbook>
</file>

<file path=xl/sharedStrings.xml><?xml version="1.0" encoding="utf-8"?>
<sst xmlns="http://schemas.openxmlformats.org/spreadsheetml/2006/main" count="150" uniqueCount="149">
  <si>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</si>
  <si>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</si>
  <si>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</si>
  <si>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</si>
  <si>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</si>
  <si>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</si>
  <si>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</si>
  <si>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</si>
  <si>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</si>
  <si>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</si>
  <si>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</si>
  <si>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</si>
  <si>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</si>
  <si>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</si>
  <si>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</si>
  <si>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</si>
  <si>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</si>
  <si>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</si>
  <si>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</si>
  <si>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</si>
  <si>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</si>
  <si>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</si>
  <si>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</si>
  <si>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</si>
  <si>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</si>
  <si>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</si>
  <si>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</si>
  <si>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</si>
  <si>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</si>
  <si>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</si>
  <si>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</si>
  <si>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</si>
  <si>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</si>
  <si>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</si>
  <si>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</si>
  <si>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</si>
  <si>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</si>
  <si>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</si>
  <si>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</si>
  <si>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</si>
  <si>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</si>
  <si>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</si>
  <si>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</si>
  <si>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</si>
  <si>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Прочие субсидии бюджетам поселений (на содержание автомобильных дорог общего пользования)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</si>
  <si>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</si>
  <si>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</si>
  <si>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</si>
  <si>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</si>
  <si>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</si>
  <si>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</si>
  <si>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</si>
  <si>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</si>
  <si>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</si>
  <si>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</si>
  <si>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</si>
  <si>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</si>
  <si>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</si>
  <si>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</si>
  <si>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</si>
  <si>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</si>
  <si>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</si>
  <si>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</si>
  <si>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</si>
  <si>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</si>
  <si>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</si>
  <si>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</si>
  <si>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</si>
  <si>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</si>
  <si>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</si>
  <si>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</si>
  <si>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</si>
  <si>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</si>
  <si>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</si>
  <si>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</si>
  <si>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</si>
  <si>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</si>
  <si>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</si>
  <si>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</si>
  <si>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</si>
  <si>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</si>
  <si>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</si>
  <si>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</si>
  <si>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</si>
  <si>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</si>
  <si>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</si>
  <si>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</si>
  <si>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</si>
  <si>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</si>
  <si>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</si>
  <si>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</si>
  <si>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</si>
  <si>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</si>
  <si>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</si>
  <si>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</si>
  <si>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</si>
  <si>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</si>
  <si>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</si>
  <si>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</si>
  <si>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</si>
  <si>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</si>
  <si>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</si>
  <si>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</si>
  <si>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</si>
  <si>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</si>
  <si>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</si>
  <si>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</si>
  <si>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</si>
  <si>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</si>
  <si>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</si>
  <si>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</si>
  <si>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</si>
  <si>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</si>
  <si>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</si>
  <si>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</si>
  <si>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</si>
  <si>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</si>
  <si>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</si>
  <si>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</si>
  <si>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</si>
  <si>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</si>
  <si>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</si>
  <si>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</si>
  <si>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</si>
  <si>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</si>
  <si>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</si>
  <si>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</si>
  <si>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</si>
  <si>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</si>
  <si>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 xml:space="preserve">% исп. 2019 к 2018г.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</si>
  <si>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</si>
  <si>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</si>
  <si>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</si>
  <si>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</si>
  <si>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</si>
  <si>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</si>
  <si>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</si>
  <si>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</si>
  <si>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993 202 04999 10 0000 150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</si>
  <si>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</si>
  <si>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</si>
  <si>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</si>
  <si>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</si>
  <si>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</si>
  <si>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</si>
  <si>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АНАЛИЗ ИСПОЛНЕНИЯ БЮДЖЕТА   АЛЬБУСЬ-СЮРБЕЕВСКОГО СЕЛЬСКОГО  ПОСЕЛЕНИЯ НА 01.03.2019 г.</t>
  </si>
  <si>
    <t>Исполнено на 01.03.2019</t>
  </si>
  <si>
    <t>Исполнено на 01.03.2018</t>
  </si>
  <si>
    <t>Уточ. план на 2019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</si>
</sst>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64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35">
      <selection activeCell="E81" sqref="E81"/>
    </sheetView>
  </sheetViews>
  <sheetFormatPr defaultColWidth="9.00390625" defaultRowHeight="12.75"/>
  <cols>
    <col min="1" max="1" width="54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145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91</v>
      </c>
    </row>
    <row r="3" spans="1:7" ht="54.75" customHeight="1">
      <c r="A3" s="16" t="s">
        <v>0</v>
      </c>
      <c r="B3" s="16" t="s">
        <v>22</v>
      </c>
      <c r="C3" s="17" t="s">
        <v>148</v>
      </c>
      <c r="D3" s="17" t="s">
        <v>146</v>
      </c>
      <c r="E3" s="17" t="s">
        <v>147</v>
      </c>
      <c r="F3" s="18" t="s">
        <v>35</v>
      </c>
      <c r="G3" s="18" t="s">
        <v>129</v>
      </c>
    </row>
    <row r="4" spans="1:7" s="15" customFormat="1" ht="16.5" customHeight="1">
      <c r="A4" s="19" t="s">
        <v>1</v>
      </c>
      <c r="B4" s="19"/>
      <c r="C4" s="20">
        <f>C5+C21</f>
        <v>783790</v>
      </c>
      <c r="D4" s="20">
        <f>D5+D21</f>
        <v>70718.17000000001</v>
      </c>
      <c r="E4" s="20">
        <f>E5+E21</f>
        <v>50387.43</v>
      </c>
      <c r="F4" s="21">
        <f aca="true" t="shared" si="0" ref="F4:F31">D4/C4*100</f>
        <v>9.022591510481126</v>
      </c>
      <c r="G4" s="21">
        <f aca="true" t="shared" si="1" ref="G4:G33">D4/E4*100</f>
        <v>140.34883303236543</v>
      </c>
    </row>
    <row r="5" spans="1:7" s="4" customFormat="1" ht="12.75">
      <c r="A5" s="22" t="s">
        <v>16</v>
      </c>
      <c r="B5" s="23"/>
      <c r="C5" s="24">
        <f>C6+C8+C13+C15+C20</f>
        <v>711790</v>
      </c>
      <c r="D5" s="24">
        <f>D6+D8+D13+D15+D20</f>
        <v>70718.17000000001</v>
      </c>
      <c r="E5" s="24">
        <f>E6+E8+E13+E15+E20</f>
        <v>50387.43</v>
      </c>
      <c r="F5" s="25">
        <f t="shared" si="0"/>
        <v>9.93525759001953</v>
      </c>
      <c r="G5" s="25">
        <f t="shared" si="1"/>
        <v>140.34883303236543</v>
      </c>
    </row>
    <row r="6" spans="1:7" s="4" customFormat="1" ht="16.5" customHeight="1">
      <c r="A6" s="22" t="s">
        <v>2</v>
      </c>
      <c r="B6" s="23" t="s">
        <v>23</v>
      </c>
      <c r="C6" s="24">
        <f>C7</f>
        <v>71600</v>
      </c>
      <c r="D6" s="24">
        <f>D7</f>
        <v>9552.9</v>
      </c>
      <c r="E6" s="24">
        <f>E7</f>
        <v>9416.94</v>
      </c>
      <c r="F6" s="25">
        <f t="shared" si="0"/>
        <v>13.34203910614525</v>
      </c>
      <c r="G6" s="25">
        <f t="shared" si="1"/>
        <v>101.44378110086716</v>
      </c>
    </row>
    <row r="7" spans="1:7" s="4" customFormat="1" ht="12.75">
      <c r="A7" s="26" t="s">
        <v>3</v>
      </c>
      <c r="B7" s="27" t="s">
        <v>38</v>
      </c>
      <c r="C7" s="28">
        <v>71600</v>
      </c>
      <c r="D7" s="14">
        <v>9552.9</v>
      </c>
      <c r="E7" s="28">
        <v>9416.94</v>
      </c>
      <c r="F7" s="25">
        <f t="shared" si="0"/>
        <v>13.34203910614525</v>
      </c>
      <c r="G7" s="25">
        <f t="shared" si="1"/>
        <v>101.44378110086716</v>
      </c>
    </row>
    <row r="8" spans="1:7" s="4" customFormat="1" ht="26.25" customHeight="1">
      <c r="A8" s="29" t="s">
        <v>81</v>
      </c>
      <c r="B8" s="23" t="s">
        <v>82</v>
      </c>
      <c r="C8" s="24">
        <f>C9+C10+C11+C12</f>
        <v>246990</v>
      </c>
      <c r="D8" s="24">
        <f>D9+D10+D11+D12</f>
        <v>48729.350000000006</v>
      </c>
      <c r="E8" s="24">
        <f>E9+E10+E11+E12</f>
        <v>26071.59</v>
      </c>
      <c r="F8" s="25">
        <f t="shared" si="0"/>
        <v>19.729280537673592</v>
      </c>
      <c r="G8" s="25">
        <f t="shared" si="1"/>
        <v>186.9059386098048</v>
      </c>
    </row>
    <row r="9" spans="1:7" s="4" customFormat="1" ht="63" customHeight="1">
      <c r="A9" s="30" t="s">
        <v>83</v>
      </c>
      <c r="B9" s="31" t="s">
        <v>106</v>
      </c>
      <c r="C9" s="28">
        <v>97560</v>
      </c>
      <c r="D9" s="32">
        <v>21583.38</v>
      </c>
      <c r="E9" s="28">
        <v>10922.49</v>
      </c>
      <c r="F9" s="25">
        <f t="shared" si="0"/>
        <v>22.12318573185732</v>
      </c>
      <c r="G9" s="25">
        <f t="shared" si="1"/>
        <v>197.60494173031975</v>
      </c>
    </row>
    <row r="10" spans="1:7" s="4" customFormat="1" ht="78" customHeight="1">
      <c r="A10" s="30" t="s">
        <v>84</v>
      </c>
      <c r="B10" s="31" t="s">
        <v>107</v>
      </c>
      <c r="C10" s="28">
        <v>990</v>
      </c>
      <c r="D10" s="32">
        <v>146.45</v>
      </c>
      <c r="E10" s="28">
        <v>58.95</v>
      </c>
      <c r="F10" s="25">
        <f t="shared" si="0"/>
        <v>14.79292929292929</v>
      </c>
      <c r="G10" s="25">
        <f t="shared" si="1"/>
        <v>248.4308736217133</v>
      </c>
    </row>
    <row r="11" spans="1:7" s="4" customFormat="1" ht="63.75">
      <c r="A11" s="30" t="s">
        <v>85</v>
      </c>
      <c r="B11" s="31" t="s">
        <v>108</v>
      </c>
      <c r="C11" s="28">
        <v>148440</v>
      </c>
      <c r="D11" s="32">
        <v>31701.66</v>
      </c>
      <c r="E11" s="28">
        <v>17817.24</v>
      </c>
      <c r="F11" s="25">
        <f t="shared" si="0"/>
        <v>21.356548100242524</v>
      </c>
      <c r="G11" s="25">
        <f t="shared" si="1"/>
        <v>177.92688429857822</v>
      </c>
    </row>
    <row r="12" spans="1:7" s="4" customFormat="1" ht="63.75">
      <c r="A12" s="30" t="s">
        <v>86</v>
      </c>
      <c r="B12" s="33" t="s">
        <v>109</v>
      </c>
      <c r="C12" s="28">
        <v>0</v>
      </c>
      <c r="D12" s="32">
        <v>-4702.14</v>
      </c>
      <c r="E12" s="28">
        <v>-2727.09</v>
      </c>
      <c r="F12" s="25"/>
      <c r="G12" s="25">
        <f t="shared" si="1"/>
        <v>172.42335236460843</v>
      </c>
    </row>
    <row r="13" spans="1:7" s="4" customFormat="1" ht="15.75" customHeight="1">
      <c r="A13" s="34" t="s">
        <v>4</v>
      </c>
      <c r="B13" s="35" t="s">
        <v>24</v>
      </c>
      <c r="C13" s="24">
        <f>C14</f>
        <v>30000</v>
      </c>
      <c r="D13" s="24">
        <f>D14</f>
        <v>0</v>
      </c>
      <c r="E13" s="24">
        <f>E14</f>
        <v>0</v>
      </c>
      <c r="F13" s="25">
        <f t="shared" si="0"/>
        <v>0</v>
      </c>
      <c r="G13" s="25"/>
    </row>
    <row r="14" spans="1:7" s="4" customFormat="1" ht="14.25" customHeight="1">
      <c r="A14" s="36" t="s">
        <v>5</v>
      </c>
      <c r="B14" s="17" t="s">
        <v>39</v>
      </c>
      <c r="C14" s="28">
        <v>30000</v>
      </c>
      <c r="D14" s="28">
        <v>0</v>
      </c>
      <c r="E14" s="28">
        <v>0</v>
      </c>
      <c r="F14" s="25">
        <f t="shared" si="0"/>
        <v>0</v>
      </c>
      <c r="G14" s="25"/>
    </row>
    <row r="15" spans="1:7" s="4" customFormat="1" ht="14.25" customHeight="1">
      <c r="A15" s="37" t="s">
        <v>6</v>
      </c>
      <c r="B15" s="38" t="s">
        <v>25</v>
      </c>
      <c r="C15" s="24">
        <f>C16+C17</f>
        <v>360000</v>
      </c>
      <c r="D15" s="24">
        <f>D16+D17</f>
        <v>12435.92</v>
      </c>
      <c r="E15" s="24">
        <f>E16+E17</f>
        <v>14898.9</v>
      </c>
      <c r="F15" s="25">
        <f t="shared" si="0"/>
        <v>3.454422222222222</v>
      </c>
      <c r="G15" s="25">
        <f t="shared" si="1"/>
        <v>83.46871245528193</v>
      </c>
    </row>
    <row r="16" spans="1:7" s="4" customFormat="1" ht="12.75" customHeight="1">
      <c r="A16" s="36" t="s">
        <v>7</v>
      </c>
      <c r="B16" s="17" t="s">
        <v>26</v>
      </c>
      <c r="C16" s="28">
        <v>90000</v>
      </c>
      <c r="D16" s="32">
        <v>1012.59</v>
      </c>
      <c r="E16" s="28">
        <v>839.51</v>
      </c>
      <c r="F16" s="25">
        <f t="shared" si="0"/>
        <v>1.1251</v>
      </c>
      <c r="G16" s="25">
        <f t="shared" si="1"/>
        <v>120.6167883646413</v>
      </c>
    </row>
    <row r="17" spans="1:7" s="4" customFormat="1" ht="12" customHeight="1">
      <c r="A17" s="37" t="s">
        <v>19</v>
      </c>
      <c r="B17" s="38" t="s">
        <v>50</v>
      </c>
      <c r="C17" s="24">
        <f>C18+C19</f>
        <v>270000</v>
      </c>
      <c r="D17" s="24">
        <f>D18+D19</f>
        <v>11423.33</v>
      </c>
      <c r="E17" s="24">
        <f>E18+E19</f>
        <v>14059.39</v>
      </c>
      <c r="F17" s="25">
        <f t="shared" si="0"/>
        <v>4.230862962962963</v>
      </c>
      <c r="G17" s="25">
        <f t="shared" si="1"/>
        <v>81.25053789673663</v>
      </c>
    </row>
    <row r="18" spans="1:7" s="4" customFormat="1" ht="28.5" customHeight="1">
      <c r="A18" s="39" t="s">
        <v>87</v>
      </c>
      <c r="B18" s="17" t="s">
        <v>88</v>
      </c>
      <c r="C18" s="32">
        <v>20000</v>
      </c>
      <c r="D18" s="32">
        <v>8789</v>
      </c>
      <c r="E18" s="28">
        <v>7415</v>
      </c>
      <c r="F18" s="25">
        <f t="shared" si="0"/>
        <v>43.945</v>
      </c>
      <c r="G18" s="25">
        <f t="shared" si="1"/>
        <v>118.53000674308834</v>
      </c>
    </row>
    <row r="19" spans="1:7" s="4" customFormat="1" ht="28.5" customHeight="1">
      <c r="A19" s="39" t="s">
        <v>89</v>
      </c>
      <c r="B19" s="17" t="s">
        <v>90</v>
      </c>
      <c r="C19" s="32">
        <v>250000</v>
      </c>
      <c r="D19" s="32">
        <v>2634.33</v>
      </c>
      <c r="E19" s="28">
        <v>6644.39</v>
      </c>
      <c r="F19" s="25">
        <f t="shared" si="0"/>
        <v>1.053732</v>
      </c>
      <c r="G19" s="25">
        <f t="shared" si="1"/>
        <v>39.6474318936727</v>
      </c>
    </row>
    <row r="20" spans="1:7" s="13" customFormat="1" ht="12.75">
      <c r="A20" s="37" t="s">
        <v>45</v>
      </c>
      <c r="B20" s="40" t="s">
        <v>46</v>
      </c>
      <c r="C20" s="24">
        <v>3200</v>
      </c>
      <c r="D20" s="24">
        <v>0</v>
      </c>
      <c r="E20" s="24">
        <v>0</v>
      </c>
      <c r="F20" s="25">
        <f t="shared" si="0"/>
        <v>0</v>
      </c>
      <c r="G20" s="25"/>
    </row>
    <row r="21" spans="1:7" s="4" customFormat="1" ht="12.75">
      <c r="A21" s="29" t="s">
        <v>17</v>
      </c>
      <c r="B21" s="40"/>
      <c r="C21" s="41">
        <f>C22+C26+C31+C32+C29</f>
        <v>72000</v>
      </c>
      <c r="D21" s="41">
        <f>D22+D26+D31+D32+D29</f>
        <v>0</v>
      </c>
      <c r="E21" s="41">
        <f>E22+E26+E31+E32+E29</f>
        <v>0</v>
      </c>
      <c r="F21" s="25">
        <f t="shared" si="0"/>
        <v>0</v>
      </c>
      <c r="G21" s="25"/>
    </row>
    <row r="22" spans="1:7" s="4" customFormat="1" ht="38.25">
      <c r="A22" s="29" t="s">
        <v>105</v>
      </c>
      <c r="B22" s="40" t="s">
        <v>110</v>
      </c>
      <c r="C22" s="41">
        <f>C23+C24+C25</f>
        <v>72000</v>
      </c>
      <c r="D22" s="41">
        <f>D23+D24+D25</f>
        <v>0</v>
      </c>
      <c r="E22" s="41">
        <f>E23+E24+E25</f>
        <v>0</v>
      </c>
      <c r="F22" s="25">
        <f t="shared" si="0"/>
        <v>0</v>
      </c>
      <c r="G22" s="25"/>
    </row>
    <row r="23" spans="1:7" s="4" customFormat="1" ht="67.5" customHeight="1">
      <c r="A23" s="42" t="s">
        <v>104</v>
      </c>
      <c r="B23" s="43" t="s">
        <v>111</v>
      </c>
      <c r="C23" s="44">
        <v>72000</v>
      </c>
      <c r="D23" s="44">
        <v>0</v>
      </c>
      <c r="E23" s="28">
        <v>0</v>
      </c>
      <c r="F23" s="25">
        <f t="shared" si="0"/>
        <v>0</v>
      </c>
      <c r="G23" s="25"/>
    </row>
    <row r="24" spans="1:7" s="4" customFormat="1" ht="63.75" hidden="1">
      <c r="A24" s="42" t="s">
        <v>101</v>
      </c>
      <c r="B24" s="43" t="s">
        <v>112</v>
      </c>
      <c r="C24" s="45"/>
      <c r="D24" s="44"/>
      <c r="E24" s="24"/>
      <c r="F24" s="25" t="e">
        <f t="shared" si="0"/>
        <v>#DIV/0!</v>
      </c>
      <c r="G24" s="25" t="e">
        <f t="shared" si="1"/>
        <v>#DIV/0!</v>
      </c>
    </row>
    <row r="25" spans="1:7" s="4" customFormat="1" ht="25.5" hidden="1">
      <c r="A25" s="42" t="s">
        <v>125</v>
      </c>
      <c r="B25" s="43" t="s">
        <v>126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29" t="s">
        <v>102</v>
      </c>
      <c r="B26" s="40" t="s">
        <v>103</v>
      </c>
      <c r="C26" s="41">
        <f>C27+C28</f>
        <v>0</v>
      </c>
      <c r="D26" s="41">
        <f>D27+D28</f>
        <v>0</v>
      </c>
      <c r="E26" s="41">
        <f>E27</f>
        <v>0</v>
      </c>
      <c r="F26" s="25" t="e">
        <f t="shared" si="0"/>
        <v>#DIV/0!</v>
      </c>
      <c r="G26" s="25" t="e">
        <f t="shared" si="1"/>
        <v>#DIV/0!</v>
      </c>
    </row>
    <row r="27" spans="1:7" s="13" customFormat="1" ht="23.25" customHeight="1" hidden="1">
      <c r="A27" s="42" t="s">
        <v>99</v>
      </c>
      <c r="B27" s="43" t="s">
        <v>113</v>
      </c>
      <c r="C27" s="44">
        <v>0</v>
      </c>
      <c r="D27" s="44"/>
      <c r="E27" s="44"/>
      <c r="F27" s="25" t="e">
        <f t="shared" si="0"/>
        <v>#DIV/0!</v>
      </c>
      <c r="G27" s="25" t="e">
        <f t="shared" si="1"/>
        <v>#DIV/0!</v>
      </c>
    </row>
    <row r="28" spans="1:7" s="4" customFormat="1" ht="0.75" customHeight="1" hidden="1">
      <c r="A28" s="46" t="s">
        <v>92</v>
      </c>
      <c r="B28" s="47" t="s">
        <v>114</v>
      </c>
      <c r="C28" s="44"/>
      <c r="D28" s="44"/>
      <c r="E28" s="44"/>
      <c r="F28" s="25" t="e">
        <f t="shared" si="0"/>
        <v>#DIV/0!</v>
      </c>
      <c r="G28" s="25" t="e">
        <f t="shared" si="1"/>
        <v>#DIV/0!</v>
      </c>
    </row>
    <row r="29" spans="1:7" ht="25.5" hidden="1">
      <c r="A29" s="48" t="s">
        <v>115</v>
      </c>
      <c r="B29" s="49" t="s">
        <v>116</v>
      </c>
      <c r="C29" s="41">
        <f>C30</f>
        <v>0</v>
      </c>
      <c r="D29" s="41">
        <f>D30</f>
        <v>0</v>
      </c>
      <c r="E29" s="41">
        <f>E30</f>
        <v>0</v>
      </c>
      <c r="F29" s="25" t="e">
        <f t="shared" si="0"/>
        <v>#DIV/0!</v>
      </c>
      <c r="G29" s="25" t="e">
        <f t="shared" si="1"/>
        <v>#DIV/0!</v>
      </c>
    </row>
    <row r="30" spans="1:7" ht="76.5" hidden="1">
      <c r="A30" s="46" t="s">
        <v>117</v>
      </c>
      <c r="B30" s="47" t="s">
        <v>118</v>
      </c>
      <c r="C30" s="44"/>
      <c r="D30" s="44"/>
      <c r="E30" s="44"/>
      <c r="F30" s="25" t="e">
        <f t="shared" si="0"/>
        <v>#DIV/0!</v>
      </c>
      <c r="G30" s="25" t="e">
        <f t="shared" si="1"/>
        <v>#DIV/0!</v>
      </c>
    </row>
    <row r="31" spans="1:7" ht="12.75" hidden="1">
      <c r="A31" s="48" t="s">
        <v>59</v>
      </c>
      <c r="B31" s="50" t="s">
        <v>119</v>
      </c>
      <c r="C31" s="44"/>
      <c r="D31" s="44"/>
      <c r="E31" s="44"/>
      <c r="F31" s="25" t="e">
        <f t="shared" si="0"/>
        <v>#DIV/0!</v>
      </c>
      <c r="G31" s="25" t="e">
        <f t="shared" si="1"/>
        <v>#DIV/0!</v>
      </c>
    </row>
    <row r="32" spans="1:7" ht="12.75" hidden="1">
      <c r="A32" s="51" t="s">
        <v>120</v>
      </c>
      <c r="B32" s="52"/>
      <c r="C32" s="41">
        <f>C33+C34</f>
        <v>0</v>
      </c>
      <c r="D32" s="41">
        <f>D33+D34</f>
        <v>0</v>
      </c>
      <c r="E32" s="41">
        <f>E33+E34</f>
        <v>0</v>
      </c>
      <c r="F32" s="25"/>
      <c r="G32" s="25" t="e">
        <f t="shared" si="1"/>
        <v>#DIV/0!</v>
      </c>
    </row>
    <row r="33" spans="1:7" ht="15.75" customHeight="1" hidden="1">
      <c r="A33" s="53" t="s">
        <v>121</v>
      </c>
      <c r="B33" s="54" t="s">
        <v>122</v>
      </c>
      <c r="C33" s="44">
        <v>0</v>
      </c>
      <c r="D33" s="44">
        <v>0</v>
      </c>
      <c r="E33" s="44">
        <v>0</v>
      </c>
      <c r="F33" s="25">
        <v>0</v>
      </c>
      <c r="G33" s="25" t="e">
        <f t="shared" si="1"/>
        <v>#DIV/0!</v>
      </c>
    </row>
    <row r="34" spans="1:7" ht="6.75" customHeight="1" hidden="1">
      <c r="A34" s="46" t="s">
        <v>123</v>
      </c>
      <c r="B34" s="18" t="s">
        <v>124</v>
      </c>
      <c r="C34" s="44">
        <v>0</v>
      </c>
      <c r="D34" s="44">
        <v>0</v>
      </c>
      <c r="E34" s="44">
        <v>0</v>
      </c>
      <c r="F34" s="25" t="e">
        <f>D34/C34*100</f>
        <v>#DIV/0!</v>
      </c>
      <c r="G34" s="25" t="e">
        <f>D34/E34*100</f>
        <v>#DIV/0!</v>
      </c>
    </row>
    <row r="35" spans="1:7" s="15" customFormat="1" ht="18.75" customHeight="1">
      <c r="A35" s="55" t="s">
        <v>8</v>
      </c>
      <c r="B35" s="56" t="s">
        <v>27</v>
      </c>
      <c r="C35" s="20">
        <f>C36+C37+C38+C39+C40+C43+C44+C46+C48+C45+C41+C47+C42</f>
        <v>2483508</v>
      </c>
      <c r="D35" s="20">
        <f>D36+D37+D38+D39+D40+D43+D44+D46+D48+D45+D41+D47</f>
        <v>241976</v>
      </c>
      <c r="E35" s="20">
        <f>E36+E37+E38+E39+E40+E43+E44+E46+E48+E45</f>
        <v>205692</v>
      </c>
      <c r="F35" s="21">
        <f aca="true" t="shared" si="2" ref="F35:F51">D35/C35*100</f>
        <v>9.74331469840242</v>
      </c>
      <c r="G35" s="21">
        <f aca="true" t="shared" si="3" ref="G35:G51">D35/E35*100</f>
        <v>117.639966551932</v>
      </c>
    </row>
    <row r="36" spans="1:7" s="4" customFormat="1" ht="24.75" customHeight="1">
      <c r="A36" s="42" t="s">
        <v>144</v>
      </c>
      <c r="B36" s="43" t="s">
        <v>132</v>
      </c>
      <c r="C36" s="32">
        <v>1354816</v>
      </c>
      <c r="D36" s="32">
        <v>227150</v>
      </c>
      <c r="E36" s="28">
        <v>193906</v>
      </c>
      <c r="F36" s="25">
        <f t="shared" si="2"/>
        <v>16.76611436534555</v>
      </c>
      <c r="G36" s="25">
        <f t="shared" si="3"/>
        <v>117.14438954957558</v>
      </c>
    </row>
    <row r="37" spans="1:7" s="4" customFormat="1" ht="29.25" customHeight="1">
      <c r="A37" s="42" t="s">
        <v>80</v>
      </c>
      <c r="B37" s="43" t="s">
        <v>133</v>
      </c>
      <c r="C37" s="32">
        <v>450000</v>
      </c>
      <c r="D37" s="32">
        <v>0</v>
      </c>
      <c r="E37" s="28">
        <v>0</v>
      </c>
      <c r="F37" s="25">
        <f t="shared" si="2"/>
        <v>0</v>
      </c>
      <c r="G37" s="25"/>
    </row>
    <row r="38" spans="1:7" s="4" customFormat="1" ht="25.5" hidden="1">
      <c r="A38" s="42" t="s">
        <v>40</v>
      </c>
      <c r="B38" s="43" t="s">
        <v>41</v>
      </c>
      <c r="C38" s="28"/>
      <c r="D38" s="28"/>
      <c r="E38" s="28"/>
      <c r="F38" s="25" t="e">
        <f t="shared" si="2"/>
        <v>#DIV/0!</v>
      </c>
      <c r="G38" s="25" t="e">
        <f t="shared" si="3"/>
        <v>#DIV/0!</v>
      </c>
    </row>
    <row r="39" spans="1:7" s="4" customFormat="1" ht="25.5" hidden="1">
      <c r="A39" s="42" t="s">
        <v>76</v>
      </c>
      <c r="B39" s="43" t="s">
        <v>77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38.25" hidden="1">
      <c r="A40" s="57" t="s">
        <v>43</v>
      </c>
      <c r="B40" s="43" t="s">
        <v>55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25.5" hidden="1">
      <c r="A41" s="42" t="s">
        <v>128</v>
      </c>
      <c r="B41" s="43" t="s">
        <v>134</v>
      </c>
      <c r="C41" s="58"/>
      <c r="D41" s="28"/>
      <c r="E41" s="28">
        <v>0</v>
      </c>
      <c r="F41" s="25" t="e">
        <f t="shared" si="2"/>
        <v>#DIV/0!</v>
      </c>
      <c r="G41" s="25" t="e">
        <f t="shared" si="3"/>
        <v>#DIV/0!</v>
      </c>
    </row>
    <row r="42" spans="1:7" s="4" customFormat="1" ht="76.5">
      <c r="A42" s="42" t="s">
        <v>130</v>
      </c>
      <c r="B42" s="43" t="s">
        <v>131</v>
      </c>
      <c r="C42" s="58">
        <v>555610</v>
      </c>
      <c r="D42" s="28">
        <v>0</v>
      </c>
      <c r="E42" s="28">
        <v>0</v>
      </c>
      <c r="F42" s="25">
        <f t="shared" si="2"/>
        <v>0</v>
      </c>
      <c r="G42" s="25"/>
    </row>
    <row r="43" spans="1:7" s="4" customFormat="1" ht="24" customHeight="1" hidden="1">
      <c r="A43" s="42" t="s">
        <v>44</v>
      </c>
      <c r="B43" s="43" t="s">
        <v>135</v>
      </c>
      <c r="C43" s="28"/>
      <c r="D43" s="28"/>
      <c r="E43" s="28">
        <v>0</v>
      </c>
      <c r="F43" s="25" t="e">
        <f t="shared" si="2"/>
        <v>#DIV/0!</v>
      </c>
      <c r="G43" s="25" t="e">
        <f t="shared" si="3"/>
        <v>#DIV/0!</v>
      </c>
    </row>
    <row r="44" spans="1:7" s="4" customFormat="1" ht="26.25" customHeight="1">
      <c r="A44" s="42" t="s">
        <v>42</v>
      </c>
      <c r="B44" s="43" t="s">
        <v>136</v>
      </c>
      <c r="C44" s="32">
        <v>89950</v>
      </c>
      <c r="D44" s="32">
        <v>14826</v>
      </c>
      <c r="E44" s="28">
        <v>11786</v>
      </c>
      <c r="F44" s="25">
        <f t="shared" si="2"/>
        <v>16.48249027237354</v>
      </c>
      <c r="G44" s="25">
        <f t="shared" si="3"/>
        <v>125.79331410147631</v>
      </c>
    </row>
    <row r="45" spans="1:7" s="4" customFormat="1" ht="31.5" customHeight="1">
      <c r="A45" s="42" t="s">
        <v>100</v>
      </c>
      <c r="B45" s="43" t="s">
        <v>137</v>
      </c>
      <c r="C45" s="32">
        <v>3532</v>
      </c>
      <c r="D45" s="32">
        <v>0</v>
      </c>
      <c r="E45" s="28">
        <v>0</v>
      </c>
      <c r="F45" s="25">
        <f t="shared" si="2"/>
        <v>0</v>
      </c>
      <c r="G45" s="25"/>
    </row>
    <row r="46" spans="1:7" s="4" customFormat="1" ht="0.75" customHeight="1" hidden="1">
      <c r="A46" s="59" t="s">
        <v>57</v>
      </c>
      <c r="B46" s="43" t="s">
        <v>58</v>
      </c>
      <c r="C46" s="28">
        <v>0</v>
      </c>
      <c r="D46" s="28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25.5" hidden="1">
      <c r="A47" s="42" t="s">
        <v>49</v>
      </c>
      <c r="B47" s="43" t="s">
        <v>138</v>
      </c>
      <c r="C47" s="28"/>
      <c r="D47" s="28"/>
      <c r="E47" s="28">
        <v>0</v>
      </c>
      <c r="F47" s="25" t="e">
        <f t="shared" si="2"/>
        <v>#DIV/0!</v>
      </c>
      <c r="G47" s="25" t="e">
        <f t="shared" si="3"/>
        <v>#DIV/0!</v>
      </c>
    </row>
    <row r="48" spans="1:7" s="4" customFormat="1" ht="16.5" customHeight="1">
      <c r="A48" s="29" t="s">
        <v>66</v>
      </c>
      <c r="B48" s="40" t="s">
        <v>139</v>
      </c>
      <c r="C48" s="24">
        <f>C49</f>
        <v>29600</v>
      </c>
      <c r="D48" s="24">
        <f>D49</f>
        <v>0</v>
      </c>
      <c r="E48" s="24">
        <f>E49</f>
        <v>0</v>
      </c>
      <c r="F48" s="25">
        <f t="shared" si="2"/>
        <v>0</v>
      </c>
      <c r="G48" s="25"/>
    </row>
    <row r="49" spans="1:7" s="4" customFormat="1" ht="16.5" customHeight="1">
      <c r="A49" s="42" t="s">
        <v>67</v>
      </c>
      <c r="B49" s="43" t="s">
        <v>140</v>
      </c>
      <c r="C49" s="28">
        <v>29600</v>
      </c>
      <c r="D49" s="28">
        <v>0</v>
      </c>
      <c r="E49" s="28">
        <v>0</v>
      </c>
      <c r="F49" s="25">
        <f t="shared" si="2"/>
        <v>0</v>
      </c>
      <c r="G49" s="25"/>
    </row>
    <row r="50" spans="1:7" ht="29.25" customHeight="1" hidden="1">
      <c r="A50" s="48" t="s">
        <v>9</v>
      </c>
      <c r="B50" s="50" t="s">
        <v>28</v>
      </c>
      <c r="C50" s="24"/>
      <c r="D50" s="24"/>
      <c r="E50" s="24"/>
      <c r="F50" s="21" t="e">
        <f t="shared" si="2"/>
        <v>#DIV/0!</v>
      </c>
      <c r="G50" s="21" t="e">
        <f t="shared" si="3"/>
        <v>#DIV/0!</v>
      </c>
    </row>
    <row r="51" spans="1:7" s="15" customFormat="1" ht="17.25" customHeight="1">
      <c r="A51" s="60" t="s">
        <v>10</v>
      </c>
      <c r="B51" s="61"/>
      <c r="C51" s="62">
        <f>C4+C35+C50</f>
        <v>3267298</v>
      </c>
      <c r="D51" s="62">
        <f>D4+D35+D50</f>
        <v>312694.17000000004</v>
      </c>
      <c r="E51" s="62">
        <f>E4+E35+E50</f>
        <v>256079.43</v>
      </c>
      <c r="F51" s="21">
        <f t="shared" si="2"/>
        <v>9.570420879883011</v>
      </c>
      <c r="G51" s="21">
        <f t="shared" si="3"/>
        <v>122.10827320257627</v>
      </c>
    </row>
    <row r="52" spans="1:7" s="4" customFormat="1" ht="12.75" customHeight="1">
      <c r="A52" s="40" t="s">
        <v>11</v>
      </c>
      <c r="B52" s="40"/>
      <c r="C52" s="24"/>
      <c r="D52" s="24"/>
      <c r="E52" s="24"/>
      <c r="F52" s="25"/>
      <c r="G52" s="25"/>
    </row>
    <row r="53" spans="1:7" s="4" customFormat="1" ht="15.75" customHeight="1">
      <c r="A53" s="37" t="s">
        <v>12</v>
      </c>
      <c r="B53" s="63" t="s">
        <v>56</v>
      </c>
      <c r="C53" s="24">
        <v>1037258</v>
      </c>
      <c r="D53" s="24">
        <v>135744.49</v>
      </c>
      <c r="E53" s="24">
        <v>155158.66</v>
      </c>
      <c r="F53" s="25">
        <f aca="true" t="shared" si="4" ref="F53:F62">D53/C53*100</f>
        <v>13.086858814296926</v>
      </c>
      <c r="G53" s="25">
        <f aca="true" t="shared" si="5" ref="G53:G77">D53/E53*100</f>
        <v>87.48753695088627</v>
      </c>
    </row>
    <row r="54" spans="1:7" s="4" customFormat="1" ht="12.75">
      <c r="A54" s="36" t="s">
        <v>13</v>
      </c>
      <c r="B54" s="43">
        <v>211.213</v>
      </c>
      <c r="C54" s="28">
        <v>969872</v>
      </c>
      <c r="D54" s="28">
        <v>130255.54</v>
      </c>
      <c r="E54" s="28">
        <v>104191.32</v>
      </c>
      <c r="F54" s="25">
        <f t="shared" si="4"/>
        <v>13.430178415296037</v>
      </c>
      <c r="G54" s="25">
        <f t="shared" si="5"/>
        <v>125.01573067698921</v>
      </c>
    </row>
    <row r="55" spans="1:7" s="4" customFormat="1" ht="12.75">
      <c r="A55" s="36" t="s">
        <v>20</v>
      </c>
      <c r="B55" s="43">
        <v>223</v>
      </c>
      <c r="C55" s="28">
        <v>45000</v>
      </c>
      <c r="D55" s="28">
        <v>5000</v>
      </c>
      <c r="E55" s="28">
        <v>39561.04</v>
      </c>
      <c r="F55" s="25">
        <f t="shared" si="4"/>
        <v>11.11111111111111</v>
      </c>
      <c r="G55" s="25">
        <f t="shared" si="5"/>
        <v>12.638697061553488</v>
      </c>
    </row>
    <row r="56" spans="1:7" s="4" customFormat="1" ht="12.75">
      <c r="A56" s="36" t="s">
        <v>14</v>
      </c>
      <c r="B56" s="43"/>
      <c r="C56" s="28">
        <f>C53-C54-C55</f>
        <v>22386</v>
      </c>
      <c r="D56" s="28">
        <f>D53-D54-D55</f>
        <v>488.9499999999971</v>
      </c>
      <c r="E56" s="28">
        <f>E53-E54-E55</f>
        <v>11406.299999999996</v>
      </c>
      <c r="F56" s="25">
        <f t="shared" si="4"/>
        <v>2.1841776110068665</v>
      </c>
      <c r="G56" s="25">
        <f t="shared" si="5"/>
        <v>4.286666140641551</v>
      </c>
    </row>
    <row r="57" spans="1:7" s="4" customFormat="1" ht="12.75" hidden="1">
      <c r="A57" s="37" t="s">
        <v>48</v>
      </c>
      <c r="B57" s="63" t="s">
        <v>47</v>
      </c>
      <c r="C57" s="28"/>
      <c r="D57" s="28"/>
      <c r="E57" s="28"/>
      <c r="F57" s="25" t="e">
        <f t="shared" si="4"/>
        <v>#DIV/0!</v>
      </c>
      <c r="G57" s="25" t="e">
        <f t="shared" si="5"/>
        <v>#DIV/0!</v>
      </c>
    </row>
    <row r="58" spans="1:7" s="4" customFormat="1" ht="18" customHeight="1">
      <c r="A58" s="37" t="s">
        <v>21</v>
      </c>
      <c r="B58" s="63" t="s">
        <v>36</v>
      </c>
      <c r="C58" s="24">
        <v>89950</v>
      </c>
      <c r="D58" s="24">
        <v>14826</v>
      </c>
      <c r="E58" s="24">
        <v>7677.8</v>
      </c>
      <c r="F58" s="25">
        <f t="shared" si="4"/>
        <v>16.48249027237354</v>
      </c>
      <c r="G58" s="25">
        <f t="shared" si="5"/>
        <v>193.10219073172001</v>
      </c>
    </row>
    <row r="59" spans="1:7" s="5" customFormat="1" ht="6.75" customHeight="1" hidden="1">
      <c r="A59" s="37" t="s">
        <v>29</v>
      </c>
      <c r="B59" s="63" t="s">
        <v>74</v>
      </c>
      <c r="C59" s="24">
        <v>0</v>
      </c>
      <c r="D59" s="24">
        <v>0</v>
      </c>
      <c r="E59" s="24">
        <v>0</v>
      </c>
      <c r="F59" s="25" t="e">
        <f t="shared" si="4"/>
        <v>#DIV/0!</v>
      </c>
      <c r="G59" s="25" t="e">
        <f t="shared" si="5"/>
        <v>#DIV/0!</v>
      </c>
    </row>
    <row r="60" spans="1:7" s="4" customFormat="1" ht="17.25" customHeight="1">
      <c r="A60" s="37" t="s">
        <v>68</v>
      </c>
      <c r="B60" s="63" t="s">
        <v>69</v>
      </c>
      <c r="C60" s="24">
        <f>C62+C63+C61</f>
        <v>806132</v>
      </c>
      <c r="D60" s="24">
        <f>D62+D63+D61</f>
        <v>0</v>
      </c>
      <c r="E60" s="24">
        <f>E62+E63+E61</f>
        <v>0</v>
      </c>
      <c r="F60" s="25">
        <f t="shared" si="4"/>
        <v>0</v>
      </c>
      <c r="G60" s="25"/>
    </row>
    <row r="61" spans="1:7" s="4" customFormat="1" ht="17.25" customHeight="1">
      <c r="A61" s="36" t="s">
        <v>93</v>
      </c>
      <c r="B61" s="64" t="s">
        <v>94</v>
      </c>
      <c r="C61" s="28">
        <v>3532</v>
      </c>
      <c r="D61" s="28">
        <v>0</v>
      </c>
      <c r="E61" s="28">
        <v>0</v>
      </c>
      <c r="F61" s="25">
        <f t="shared" si="4"/>
        <v>0</v>
      </c>
      <c r="G61" s="25"/>
    </row>
    <row r="62" spans="1:7" s="4" customFormat="1" ht="15" customHeight="1">
      <c r="A62" s="36" t="s">
        <v>78</v>
      </c>
      <c r="B62" s="64" t="s">
        <v>79</v>
      </c>
      <c r="C62" s="28">
        <v>802600</v>
      </c>
      <c r="D62" s="28">
        <v>0</v>
      </c>
      <c r="E62" s="28">
        <v>0</v>
      </c>
      <c r="F62" s="25">
        <f t="shared" si="4"/>
        <v>0</v>
      </c>
      <c r="G62" s="25"/>
    </row>
    <row r="63" spans="1:7" s="4" customFormat="1" ht="12.75" hidden="1">
      <c r="A63" s="36" t="s">
        <v>60</v>
      </c>
      <c r="B63" s="64" t="s">
        <v>61</v>
      </c>
      <c r="C63" s="28"/>
      <c r="D63" s="28"/>
      <c r="E63" s="28">
        <v>0</v>
      </c>
      <c r="F63" s="25" t="e">
        <f>D63/C63*100</f>
        <v>#DIV/0!</v>
      </c>
      <c r="G63" s="25" t="e">
        <f t="shared" si="5"/>
        <v>#DIV/0!</v>
      </c>
    </row>
    <row r="64" spans="1:7" s="4" customFormat="1" ht="15" customHeight="1">
      <c r="A64" s="37" t="s">
        <v>52</v>
      </c>
      <c r="B64" s="63" t="s">
        <v>51</v>
      </c>
      <c r="C64" s="24">
        <f>C65+C66+C67+C68</f>
        <v>87228</v>
      </c>
      <c r="D64" s="24">
        <f>D65+D66+D67+D68</f>
        <v>11671.91</v>
      </c>
      <c r="E64" s="24">
        <f>E65+E66+E67+E68</f>
        <v>31761.92</v>
      </c>
      <c r="F64" s="25">
        <f>D64/C64*100</f>
        <v>13.380921263814372</v>
      </c>
      <c r="G64" s="25">
        <f t="shared" si="5"/>
        <v>36.74812479850085</v>
      </c>
    </row>
    <row r="65" spans="1:7" s="4" customFormat="1" ht="12.75">
      <c r="A65" s="36" t="s">
        <v>70</v>
      </c>
      <c r="B65" s="64" t="s">
        <v>72</v>
      </c>
      <c r="C65" s="28">
        <v>4500</v>
      </c>
      <c r="D65" s="28">
        <v>0</v>
      </c>
      <c r="E65" s="28">
        <v>0</v>
      </c>
      <c r="F65" s="25">
        <f>D65/C65*100</f>
        <v>0</v>
      </c>
      <c r="G65" s="25"/>
    </row>
    <row r="66" spans="1:7" s="4" customFormat="1" ht="12.75" hidden="1">
      <c r="A66" s="36" t="s">
        <v>71</v>
      </c>
      <c r="B66" s="64" t="s">
        <v>73</v>
      </c>
      <c r="C66" s="28">
        <v>0</v>
      </c>
      <c r="D66" s="28">
        <v>0</v>
      </c>
      <c r="E66" s="28">
        <v>0</v>
      </c>
      <c r="F66" s="25" t="e">
        <f>D66/C66*100</f>
        <v>#DIV/0!</v>
      </c>
      <c r="G66" s="25" t="e">
        <f t="shared" si="5"/>
        <v>#DIV/0!</v>
      </c>
    </row>
    <row r="67" spans="1:7" s="4" customFormat="1" ht="13.5" customHeight="1">
      <c r="A67" s="36" t="s">
        <v>62</v>
      </c>
      <c r="B67" s="64" t="s">
        <v>63</v>
      </c>
      <c r="C67" s="28">
        <v>82728</v>
      </c>
      <c r="D67" s="28">
        <v>11671.91</v>
      </c>
      <c r="E67" s="28">
        <v>31761.92</v>
      </c>
      <c r="F67" s="25">
        <f>D67/C67*100</f>
        <v>14.108778164587562</v>
      </c>
      <c r="G67" s="25">
        <f t="shared" si="5"/>
        <v>36.74812479850085</v>
      </c>
    </row>
    <row r="68" spans="1:7" s="4" customFormat="1" ht="12.75" hidden="1">
      <c r="A68" s="36" t="s">
        <v>97</v>
      </c>
      <c r="B68" s="64" t="s">
        <v>98</v>
      </c>
      <c r="C68" s="28"/>
      <c r="D68" s="28"/>
      <c r="E68" s="28"/>
      <c r="F68" s="25"/>
      <c r="G68" s="25" t="e">
        <f t="shared" si="5"/>
        <v>#DIV/0!</v>
      </c>
    </row>
    <row r="69" spans="1:7" s="4" customFormat="1" ht="16.5" customHeight="1">
      <c r="A69" s="37" t="s">
        <v>18</v>
      </c>
      <c r="B69" s="63" t="s">
        <v>30</v>
      </c>
      <c r="C69" s="24">
        <v>1272730</v>
      </c>
      <c r="D69" s="24">
        <v>131286.64</v>
      </c>
      <c r="E69" s="24">
        <v>84541.5</v>
      </c>
      <c r="F69" s="25">
        <f>D69/C69*100</f>
        <v>10.31535675280696</v>
      </c>
      <c r="G69" s="25">
        <f t="shared" si="5"/>
        <v>155.29253680145257</v>
      </c>
    </row>
    <row r="70" spans="1:7" s="4" customFormat="1" ht="17.25" customHeight="1">
      <c r="A70" s="37" t="s">
        <v>37</v>
      </c>
      <c r="B70" s="63" t="s">
        <v>54</v>
      </c>
      <c r="C70" s="24">
        <v>2000</v>
      </c>
      <c r="D70" s="24">
        <v>0</v>
      </c>
      <c r="E70" s="24">
        <v>0</v>
      </c>
      <c r="F70" s="25">
        <f>D70/C70*100</f>
        <v>0</v>
      </c>
      <c r="G70" s="25"/>
    </row>
    <row r="71" spans="1:7" s="4" customFormat="1" ht="12.75" hidden="1">
      <c r="A71" s="37" t="s">
        <v>64</v>
      </c>
      <c r="B71" s="63" t="s">
        <v>65</v>
      </c>
      <c r="C71" s="24">
        <f>C72</f>
        <v>0</v>
      </c>
      <c r="D71" s="24">
        <f>D72</f>
        <v>0</v>
      </c>
      <c r="E71" s="24">
        <f>E72</f>
        <v>0</v>
      </c>
      <c r="F71" s="25" t="e">
        <f aca="true" t="shared" si="6" ref="F71:F79">D71/C71*100</f>
        <v>#DIV/0!</v>
      </c>
      <c r="G71" s="25" t="e">
        <f t="shared" si="5"/>
        <v>#DIV/0!</v>
      </c>
    </row>
    <row r="72" spans="1:7" s="12" customFormat="1" ht="12.75" hidden="1">
      <c r="A72" s="36" t="s">
        <v>31</v>
      </c>
      <c r="B72" s="43">
        <v>1003</v>
      </c>
      <c r="C72" s="28">
        <v>0</v>
      </c>
      <c r="D72" s="28">
        <v>0</v>
      </c>
      <c r="E72" s="28">
        <v>0</v>
      </c>
      <c r="F72" s="25" t="e">
        <f t="shared" si="6"/>
        <v>#DIV/0!</v>
      </c>
      <c r="G72" s="25" t="e">
        <f t="shared" si="5"/>
        <v>#DIV/0!</v>
      </c>
    </row>
    <row r="73" spans="1:7" s="4" customFormat="1" ht="12.75" hidden="1">
      <c r="A73" s="37" t="s">
        <v>95</v>
      </c>
      <c r="B73" s="63" t="s">
        <v>96</v>
      </c>
      <c r="C73" s="24">
        <v>0</v>
      </c>
      <c r="D73" s="24">
        <v>0</v>
      </c>
      <c r="E73" s="24">
        <v>0</v>
      </c>
      <c r="F73" s="25" t="e">
        <f t="shared" si="6"/>
        <v>#DIV/0!</v>
      </c>
      <c r="G73" s="25" t="e">
        <f t="shared" si="5"/>
        <v>#DIV/0!</v>
      </c>
    </row>
    <row r="74" spans="1:8" ht="12.75" hidden="1">
      <c r="A74" s="65" t="s">
        <v>31</v>
      </c>
      <c r="B74" s="50">
        <v>1003</v>
      </c>
      <c r="C74" s="66">
        <f>C75+C76+C78</f>
        <v>2000</v>
      </c>
      <c r="D74" s="24">
        <f>D75+D76</f>
        <v>0</v>
      </c>
      <c r="E74" s="24">
        <v>0</v>
      </c>
      <c r="F74" s="21">
        <f t="shared" si="6"/>
        <v>0</v>
      </c>
      <c r="G74" s="25" t="e">
        <f t="shared" si="5"/>
        <v>#DIV/0!</v>
      </c>
      <c r="H74" s="11"/>
    </row>
    <row r="75" spans="1:7" ht="12.75" hidden="1">
      <c r="A75" s="48" t="s">
        <v>143</v>
      </c>
      <c r="B75" s="67"/>
      <c r="C75" s="68">
        <v>0</v>
      </c>
      <c r="D75" s="28">
        <v>0</v>
      </c>
      <c r="E75" s="28">
        <v>0</v>
      </c>
      <c r="F75" s="21" t="e">
        <f t="shared" si="6"/>
        <v>#DIV/0!</v>
      </c>
      <c r="G75" s="25" t="e">
        <f t="shared" si="5"/>
        <v>#DIV/0!</v>
      </c>
    </row>
    <row r="76" spans="1:7" ht="12.75" hidden="1">
      <c r="A76" s="46" t="s">
        <v>53</v>
      </c>
      <c r="B76" s="67"/>
      <c r="C76" s="68">
        <v>0</v>
      </c>
      <c r="D76" s="28">
        <v>0</v>
      </c>
      <c r="E76" s="28">
        <v>0</v>
      </c>
      <c r="F76" s="21" t="e">
        <f t="shared" si="6"/>
        <v>#DIV/0!</v>
      </c>
      <c r="G76" s="25" t="e">
        <f t="shared" si="5"/>
        <v>#DIV/0!</v>
      </c>
    </row>
    <row r="77" spans="1:7" ht="12.75" hidden="1">
      <c r="A77" s="46" t="s">
        <v>32</v>
      </c>
      <c r="B77" s="67" t="s">
        <v>33</v>
      </c>
      <c r="C77" s="68"/>
      <c r="D77" s="28"/>
      <c r="E77" s="28"/>
      <c r="F77" s="21" t="e">
        <f t="shared" si="6"/>
        <v>#DIV/0!</v>
      </c>
      <c r="G77" s="25" t="e">
        <f t="shared" si="5"/>
        <v>#DIV/0!</v>
      </c>
    </row>
    <row r="78" spans="1:7" ht="15.75" customHeight="1">
      <c r="A78" s="48" t="s">
        <v>141</v>
      </c>
      <c r="B78" s="69" t="s">
        <v>142</v>
      </c>
      <c r="C78" s="66">
        <v>2000</v>
      </c>
      <c r="D78" s="24">
        <v>0</v>
      </c>
      <c r="E78" s="24">
        <v>0</v>
      </c>
      <c r="F78" s="25">
        <f t="shared" si="6"/>
        <v>0</v>
      </c>
      <c r="G78" s="25"/>
    </row>
    <row r="79" spans="1:7" s="15" customFormat="1" ht="15.75" customHeight="1">
      <c r="A79" s="60" t="s">
        <v>15</v>
      </c>
      <c r="B79" s="61"/>
      <c r="C79" s="62">
        <f>C53+C58+C59+C60+C64+C69+C70+C71+C73+C78</f>
        <v>3297298</v>
      </c>
      <c r="D79" s="62">
        <f>D53+D58+D59+D60+D64+D69+D70+D71+D73</f>
        <v>293529.04000000004</v>
      </c>
      <c r="E79" s="62">
        <f>E53+E58+E59+E60+E64+E69+E70+E71+E73</f>
        <v>279139.88</v>
      </c>
      <c r="F79" s="21">
        <f t="shared" si="6"/>
        <v>8.902108332337571</v>
      </c>
      <c r="G79" s="21">
        <f>D79/E79*100</f>
        <v>105.15482058672521</v>
      </c>
    </row>
    <row r="80" spans="1:7" ht="24" customHeight="1">
      <c r="A80" s="48" t="s">
        <v>34</v>
      </c>
      <c r="B80" s="50"/>
      <c r="C80" s="70">
        <f>C51-C79</f>
        <v>-30000</v>
      </c>
      <c r="D80" s="71">
        <f>D51-D79</f>
        <v>19165.130000000005</v>
      </c>
      <c r="E80" s="71">
        <f>E51-E79</f>
        <v>-23060.45000000001</v>
      </c>
      <c r="F80" s="72"/>
      <c r="G80" s="72"/>
    </row>
    <row r="81" spans="1:6" ht="12" customHeight="1">
      <c r="A81" s="6"/>
      <c r="B81" s="7"/>
      <c r="C81" s="8"/>
      <c r="D81" s="8"/>
      <c r="E81" s="8"/>
      <c r="F81" s="9"/>
    </row>
    <row r="82" spans="1:7" ht="12">
      <c r="A82" s="1" t="s">
        <v>75</v>
      </c>
      <c r="C82" s="10"/>
      <c r="D82" s="10"/>
      <c r="E82" s="10"/>
      <c r="F82" s="76" t="s">
        <v>127</v>
      </c>
      <c r="G82" s="76"/>
    </row>
    <row r="83" spans="3:5" ht="12">
      <c r="C83" s="74"/>
      <c r="D83" s="74"/>
      <c r="E83" s="10"/>
    </row>
    <row r="84" spans="3:5" ht="12">
      <c r="C84" s="74"/>
      <c r="D84" s="74"/>
      <c r="E84" s="10"/>
    </row>
    <row r="85" spans="3:5" ht="12">
      <c r="C85" s="10"/>
      <c r="D85" s="10"/>
      <c r="E85" s="10"/>
    </row>
    <row r="86" spans="3:5" ht="12">
      <c r="C86" s="10"/>
      <c r="D86" s="10"/>
      <c r="E86" s="10"/>
    </row>
  </sheetData>
  <sheetProtection/>
  <mergeCells count="5">
    <mergeCell ref="A1:G1"/>
    <mergeCell ref="C83:D83"/>
    <mergeCell ref="C84:D84"/>
    <mergeCell ref="E2:F2"/>
    <mergeCell ref="F82:G82"/>
  </mergeCells>
  <printOptions horizontalCentered="1"/>
  <pageMargins left="0.9055118110236221" right="0.1968503937007874" top="0.3937007874015748" bottom="0.1968503937007874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2019-02-05T10:42:34Z</cp:lastPrinted>
  <dcterms:created xsi:type="dcterms:W3CDTF">2006-03-13T07:15:44Z</dcterms:created>
  <dcterms:modified xsi:type="dcterms:W3CDTF">2019-03-21T13:37:29Z</dcterms:modified>
  <cp:category/>
  <cp:version/>
  <cp:contentType/>
  <cp:contentStatus/>
</cp:coreProperties>
</file>