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06.2018" sheetId="1" r:id="rId1"/>
  </sheets>
  <definedNames/>
  <calcPr fullCalcOnLoad="1"/>
</workbook>
</file>

<file path=xl/sharedStrings.xml><?xml version="1.0" encoding="utf-8"?>
<sst xmlns="http://schemas.openxmlformats.org/spreadsheetml/2006/main" count="145" uniqueCount="144">
  <si>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</si>
  <si>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</si>
  <si>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</si>
  <si>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</si>
  <si>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</si>
  <si>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</si>
  <si>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</si>
  <si>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</si>
  <si>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</si>
  <si>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</si>
  <si>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</si>
  <si>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</si>
  <si>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</si>
  <si>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</si>
  <si>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</si>
  <si>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</si>
  <si>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</si>
  <si>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</si>
  <si>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</si>
  <si>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</si>
  <si>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</si>
  <si>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</si>
  <si>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</si>
  <si>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</si>
  <si>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</si>
  <si>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</si>
  <si>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</si>
  <si>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000 200 00000 00 0000 000</t>
  </si>
  <si>
    <t>000 300 00000 00 0000 000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</si>
  <si>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</si>
  <si>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</si>
  <si>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</si>
  <si>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</si>
  <si>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</si>
  <si>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</si>
  <si>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</si>
  <si>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</si>
  <si>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</si>
  <si>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Др.вопросы в обл. культуры</t>
  </si>
  <si>
    <t>182 101 02000 01 0000 110</t>
  </si>
  <si>
    <t>182 105 03000 01 0000 110</t>
  </si>
  <si>
    <t>Субсидии бюджетам поселений на обеспечение жильем молодых семей</t>
  </si>
  <si>
    <t>993 202 02008 10 0000 151</t>
  </si>
  <si>
    <t>Субвенции пос.на осущ.полномочий по первичному воинскому учету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</si>
  <si>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</si>
  <si>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Прочие субсидии бюджетам поселений (на содержание автомобильных дорог общего пользования)</t>
  </si>
  <si>
    <t>Госпошлина</t>
  </si>
  <si>
    <t>993 108 04020 01 1000 110</t>
  </si>
  <si>
    <t>0107</t>
  </si>
  <si>
    <t>Проведение выборов</t>
  </si>
  <si>
    <t>Прочие межбюджетные трансферты, передаваемые бюджетам поселений</t>
  </si>
  <si>
    <t>993 202 04999 10 0000 151</t>
  </si>
  <si>
    <t>000106 06000 00 0000 000</t>
  </si>
  <si>
    <t>0500</t>
  </si>
  <si>
    <t>Жилищно-коммунальное хозяйство</t>
  </si>
  <si>
    <t xml:space="preserve">  - Субс.молодым семьям (прог."Соцразвитие села")</t>
  </si>
  <si>
    <t>0804</t>
  </si>
  <si>
    <t>994 202 02085 10 0000 151</t>
  </si>
  <si>
    <t>0100</t>
  </si>
  <si>
    <t>Субвенции бюджетам поселений  на обеспечение жилыми помещениями детей-сирот, детей, оставшихся без попечения родителей, а также детей, находящихся под опекой, не имеющих закрепленного жилого помещения</t>
  </si>
  <si>
    <t>993 202 03026 10 0000 151</t>
  </si>
  <si>
    <t>ШТРАФЫ,САНКЦИИ,ВОЗМЕЩЕНИЕ УЩЕРБА</t>
  </si>
  <si>
    <t>Др.вопросы в обл. нац.экономики</t>
  </si>
  <si>
    <t>0412</t>
  </si>
  <si>
    <t>Благоустройство</t>
  </si>
  <si>
    <t>0503</t>
  </si>
  <si>
    <t>Социальная политика</t>
  </si>
  <si>
    <t>1000</t>
  </si>
  <si>
    <t>ПРОЧИЕ БЕЗВОЗМЕЗДНЫЕ ПОСТУПЛЕНИЯ</t>
  </si>
  <si>
    <t>Прочие безвозмездные поступления в бюджеты поселений</t>
  </si>
  <si>
    <t>000 207 00000 00 0000 180</t>
  </si>
  <si>
    <t>Национальная экономика</t>
  </si>
  <si>
    <t>0400</t>
  </si>
  <si>
    <t>Жилищное хозяйство</t>
  </si>
  <si>
    <t>Коммунальное хозяйство</t>
  </si>
  <si>
    <t>0501</t>
  </si>
  <si>
    <t>0502</t>
  </si>
  <si>
    <t>0310</t>
  </si>
  <si>
    <t>Начальник финансового отдела</t>
  </si>
  <si>
    <t>Субсидии бюджетам поселений на реализацию федеральных целевых программ</t>
  </si>
  <si>
    <t>993 202 02051 10 0000 151</t>
  </si>
  <si>
    <t>Дорожное хозяйство</t>
  </si>
  <si>
    <t>0409</t>
  </si>
  <si>
    <t>Дотации бюджетам поселений на поддержку мер по обеспечению сбалансированности бюджетов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</si>
  <si>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</si>
  <si>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</si>
  <si>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</si>
  <si>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</si>
  <si>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</si>
  <si>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</si>
  <si>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</si>
  <si>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</si>
  <si>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</si>
  <si>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</si>
  <si>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(руб)</t>
  </si>
  <si>
    <t>Прочие доходы от компенсации затрат бюджетов сельских поселений</t>
  </si>
  <si>
    <t>Сельское хозяйство</t>
  </si>
  <si>
    <t>0405</t>
  </si>
  <si>
    <t>Массовый спорт</t>
  </si>
  <si>
    <t>1102</t>
  </si>
  <si>
    <t>Другие вопросы в области жилищно-коммунального хозяйства</t>
  </si>
  <si>
    <t>0505</t>
  </si>
  <si>
    <t>Доходы, поступающие в порядке возмещения расходов, понесенных в связи с эксплуатацией имущества сельских поселений</t>
  </si>
  <si>
    <t>Субвенции бюджетам сельских поселений на выполнение передаваемых полномочий субъектов РФ</t>
  </si>
  <si>
    <t>993 202 15001 10 0000 151</t>
  </si>
  <si>
    <t>993 202 15002 10 0000 151</t>
  </si>
  <si>
    <t>993 202 29999 10 0000 151</t>
  </si>
  <si>
    <t>993 202 30024 10 0000 151</t>
  </si>
  <si>
    <t>993 202 35118 10 0000 151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</si>
  <si>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</si>
  <si>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</si>
  <si>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000 1 13 00000 00 0000 000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</si>
  <si>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</si>
  <si>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r>
      <t xml:space="preserve">  </t>
    </r>
    <r>
      <rPr>
        <sz val="9"/>
        <rFont val="Times New Roman"/>
        <family val="1"/>
      </rPr>
      <t xml:space="preserve">Пособия по социальной помощи населению </t>
    </r>
  </si>
  <si>
    <r>
      <t xml:space="preserve">  </t>
    </r>
    <r>
      <rPr>
        <sz val="9"/>
        <rFont val="Times New Roman"/>
        <family val="1"/>
      </rPr>
      <t>Иные межбюджетные трансферты</t>
    </r>
  </si>
  <si>
    <t>ДОХОДЫ ОТ ИСПОЛЬЗОВАНИЯ ИМУЩЕСТВА, НАХОДЯЩЕГОСЯ В ГОСУДАРСТВЕННОЙ И МУНИЦИПАЛЬНОЙ СОБСТВЕННОСТИ</t>
  </si>
  <si>
    <t>100 103 02230 01 0000 110</t>
  </si>
  <si>
    <t>100 103 02240 01 0000 110</t>
  </si>
  <si>
    <t>100 103 02250 01 0000 110</t>
  </si>
  <si>
    <t>100 103 02260 01 0000 110</t>
  </si>
  <si>
    <t>000 1 11 00000 00 0000 000</t>
  </si>
  <si>
    <t>993 1 11 05025 10 0000 120</t>
  </si>
  <si>
    <t>993 1 11 05035 10 0000 120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</si>
  <si>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</si>
  <si>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</si>
  <si>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</si>
  <si>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</si>
  <si>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</si>
  <si>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</si>
  <si>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000 116 00000 00 0000 000</t>
  </si>
  <si>
    <t>ПРОЧИЕ НЕНАЛОГОВЫЕ ДОХОДЫ</t>
  </si>
  <si>
    <t xml:space="preserve">% исп. 2018 к 2017г. 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</si>
  <si>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</si>
  <si>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</si>
  <si>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</si>
  <si>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</si>
  <si>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</si>
  <si>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</si>
  <si>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Е.И.Чернов</t>
  </si>
  <si>
    <t>993 207 05030 10 0000 180</t>
  </si>
  <si>
    <t>Уточ. план на 2018 г</t>
  </si>
  <si>
    <t>АНАЛИЗ ИСПОЛНЕНИЯ БЮДЖЕТА   АЛЬБУСЬ-СЮРБЕЕВСКОГО СЕЛЬСКОГО  ПОСЕЛЕНИЯ НА 01.06.2018 г.</t>
  </si>
  <si>
    <t>Исполнено на 01.06.2018</t>
  </si>
  <si>
    <t>Исполнено на 01.06.2017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</si>
</sst>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u val="single"/>
      <sz val="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0" borderId="1">
      <alignment horizontal="left" vertical="center" wrapText="1" indent="1"/>
      <protection/>
    </xf>
    <xf numFmtId="4" fontId="33" fillId="20" borderId="2">
      <alignment horizontal="right" vertical="top" shrinkToFit="1"/>
      <protection/>
    </xf>
    <xf numFmtId="1" fontId="32" fillId="0" borderId="2">
      <alignment horizontal="center" vertical="center" shrinkToFit="1"/>
      <protection/>
    </xf>
    <xf numFmtId="4" fontId="32" fillId="0" borderId="2">
      <alignment horizontal="right" vertical="center" shrinkToFi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3" applyNumberFormat="0" applyAlignment="0" applyProtection="0"/>
    <xf numFmtId="0" fontId="35" fillId="28" borderId="4" applyNumberFormat="0" applyAlignment="0" applyProtection="0"/>
    <xf numFmtId="0" fontId="36" fillId="28" borderId="3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" fillId="31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6" fillId="0" borderId="12" xfId="0" applyNumberFormat="1" applyFont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right"/>
    </xf>
    <xf numFmtId="4" fontId="9" fillId="0" borderId="12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>
      <alignment horizontal="left"/>
    </xf>
    <xf numFmtId="4" fontId="6" fillId="0" borderId="0" xfId="0" applyNumberFormat="1" applyFont="1" applyFill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6" fillId="35" borderId="0" xfId="0" applyFont="1" applyFill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 wrapText="1"/>
    </xf>
    <xf numFmtId="49" fontId="8" fillId="0" borderId="12" xfId="57" applyNumberFormat="1" applyFont="1" applyFill="1" applyBorder="1" applyAlignment="1">
      <alignment wrapText="1"/>
      <protection/>
    </xf>
    <xf numFmtId="0" fontId="5" fillId="0" borderId="0" xfId="0" applyFont="1" applyFill="1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5" fillId="31" borderId="13" xfId="0" applyFont="1" applyFill="1" applyBorder="1" applyAlignment="1">
      <alignment vertical="center" wrapText="1"/>
    </xf>
    <xf numFmtId="0" fontId="5" fillId="31" borderId="12" xfId="0" applyFont="1" applyFill="1" applyBorder="1" applyAlignment="1">
      <alignment vertical="center" wrapText="1"/>
    </xf>
    <xf numFmtId="0" fontId="6" fillId="31" borderId="12" xfId="0" applyFont="1" applyFill="1" applyBorder="1" applyAlignment="1">
      <alignment horizontal="left" vertical="center" wrapText="1"/>
    </xf>
    <xf numFmtId="49" fontId="6" fillId="31" borderId="12" xfId="0" applyNumberFormat="1" applyFont="1" applyFill="1" applyBorder="1" applyAlignment="1">
      <alignment horizontal="center" vertical="center" wrapText="1" shrinkToFit="1"/>
    </xf>
    <xf numFmtId="164" fontId="5" fillId="36" borderId="12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/>
    </xf>
    <xf numFmtId="164" fontId="5" fillId="0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 applyProtection="1">
      <alignment horizontal="right" vertical="center"/>
      <protection locked="0"/>
    </xf>
    <xf numFmtId="49" fontId="8" fillId="0" borderId="12" xfId="0" applyNumberFormat="1" applyFont="1" applyFill="1" applyBorder="1" applyAlignment="1">
      <alignment horizontal="center" vertical="center" shrinkToFit="1"/>
    </xf>
    <xf numFmtId="4" fontId="49" fillId="0" borderId="12" xfId="36" applyNumberFormat="1" applyFont="1" applyFill="1" applyBorder="1" applyAlignment="1" applyProtection="1">
      <alignment horizontal="right" vertical="center" shrinkToFit="1"/>
      <protection/>
    </xf>
    <xf numFmtId="4" fontId="8" fillId="0" borderId="12" xfId="0" applyNumberFormat="1" applyFont="1" applyFill="1" applyBorder="1" applyAlignment="1">
      <alignment horizontal="center" vertical="center" shrinkToFit="1"/>
    </xf>
    <xf numFmtId="4" fontId="5" fillId="0" borderId="12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49" fillId="0" borderId="12" xfId="36" applyNumberFormat="1" applyFont="1" applyFill="1" applyBorder="1" applyAlignment="1" applyProtection="1">
      <alignment horizontal="right" vertical="center" wrapText="1" shrinkToFit="1"/>
      <protection/>
    </xf>
    <xf numFmtId="4" fontId="5" fillId="0" borderId="12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5" fillId="37" borderId="12" xfId="0" applyNumberFormat="1" applyFont="1" applyFill="1" applyBorder="1" applyAlignment="1">
      <alignment horizontal="right" vertical="center"/>
    </xf>
    <xf numFmtId="4" fontId="9" fillId="37" borderId="12" xfId="0" applyNumberFormat="1" applyFont="1" applyFill="1" applyBorder="1" applyAlignment="1">
      <alignment horizontal="right" vertical="center"/>
    </xf>
    <xf numFmtId="0" fontId="5" fillId="37" borderId="12" xfId="0" applyFont="1" applyFill="1" applyBorder="1" applyAlignment="1">
      <alignment horizontal="center" vertical="center"/>
    </xf>
    <xf numFmtId="164" fontId="5" fillId="37" borderId="12" xfId="0" applyNumberFormat="1" applyFont="1" applyFill="1" applyBorder="1" applyAlignment="1">
      <alignment horizontal="right" vertical="center"/>
    </xf>
    <xf numFmtId="0" fontId="6" fillId="37" borderId="0" xfId="0" applyFont="1" applyFill="1" applyAlignment="1">
      <alignment/>
    </xf>
    <xf numFmtId="0" fontId="5" fillId="37" borderId="12" xfId="0" applyFont="1" applyFill="1" applyBorder="1" applyAlignment="1">
      <alignment horizontal="left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9" fillId="37" borderId="12" xfId="0" applyFont="1" applyFill="1" applyBorder="1" applyAlignment="1">
      <alignment horizontal="left" vertical="center" wrapText="1"/>
    </xf>
    <xf numFmtId="0" fontId="9" fillId="37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41" xfId="34"/>
    <cellStyle name="xl52" xfId="35"/>
    <cellStyle name="xl5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01.02.201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zoomScalePageLayoutView="0" workbookViewId="0" topLeftCell="A3">
      <selection activeCell="G3" sqref="G3"/>
    </sheetView>
  </sheetViews>
  <sheetFormatPr defaultColWidth="9.00390625" defaultRowHeight="12.75"/>
  <cols>
    <col min="1" max="1" width="51.125" style="1" customWidth="1"/>
    <col min="2" max="2" width="25.125" style="1" customWidth="1"/>
    <col min="3" max="3" width="14.25390625" style="2" customWidth="1"/>
    <col min="4" max="4" width="16.75390625" style="2" customWidth="1"/>
    <col min="5" max="5" width="14.00390625" style="2" customWidth="1"/>
    <col min="6" max="7" width="10.75390625" style="1" customWidth="1"/>
    <col min="8" max="16384" width="9.125" style="1" customWidth="1"/>
  </cols>
  <sheetData>
    <row r="1" spans="1:7" ht="16.5" customHeight="1">
      <c r="A1" s="72" t="s">
        <v>141</v>
      </c>
      <c r="B1" s="72"/>
      <c r="C1" s="72"/>
      <c r="D1" s="72"/>
      <c r="E1" s="72"/>
      <c r="F1" s="72"/>
      <c r="G1" s="72"/>
    </row>
    <row r="2" spans="5:7" ht="12.75" customHeight="1">
      <c r="E2" s="74"/>
      <c r="F2" s="74"/>
      <c r="G2" s="3" t="s">
        <v>94</v>
      </c>
    </row>
    <row r="3" spans="1:7" ht="54.75" customHeight="1">
      <c r="A3" s="4" t="s">
        <v>0</v>
      </c>
      <c r="B3" s="4" t="s">
        <v>22</v>
      </c>
      <c r="C3" s="5" t="s">
        <v>140</v>
      </c>
      <c r="D3" s="5" t="s">
        <v>142</v>
      </c>
      <c r="E3" s="5" t="s">
        <v>143</v>
      </c>
      <c r="F3" s="6" t="s">
        <v>36</v>
      </c>
      <c r="G3" s="6" t="s">
        <v>131</v>
      </c>
    </row>
    <row r="4" spans="1:7" s="67" customFormat="1" ht="16.5" customHeight="1">
      <c r="A4" s="65" t="s">
        <v>1</v>
      </c>
      <c r="B4" s="65"/>
      <c r="C4" s="63">
        <f>C5+C21</f>
        <v>875500</v>
      </c>
      <c r="D4" s="63">
        <f>D5+D21</f>
        <v>325327.45999999996</v>
      </c>
      <c r="E4" s="63">
        <f>E5+E21</f>
        <v>274694.74</v>
      </c>
      <c r="F4" s="66">
        <f aca="true" t="shared" si="0" ref="F4:F31">D4/C4*100</f>
        <v>37.15904740148486</v>
      </c>
      <c r="G4" s="66">
        <f aca="true" t="shared" si="1" ref="G4:G31">D4/E4*100</f>
        <v>118.43235877032082</v>
      </c>
    </row>
    <row r="5" spans="1:7" s="10" customFormat="1" ht="12">
      <c r="A5" s="34" t="s">
        <v>16</v>
      </c>
      <c r="B5" s="35"/>
      <c r="C5" s="51">
        <f>C6+C8+C13+C15+C20</f>
        <v>803500</v>
      </c>
      <c r="D5" s="51">
        <f>D6+D8+D13+D15+D20</f>
        <v>305327.45999999996</v>
      </c>
      <c r="E5" s="51">
        <f>E6+E8+E13+E15+E20</f>
        <v>274694.74</v>
      </c>
      <c r="F5" s="52">
        <f t="shared" si="0"/>
        <v>37.99968388301182</v>
      </c>
      <c r="G5" s="52">
        <f t="shared" si="1"/>
        <v>111.15154953458517</v>
      </c>
    </row>
    <row r="6" spans="1:7" s="10" customFormat="1" ht="12">
      <c r="A6" s="34" t="s">
        <v>2</v>
      </c>
      <c r="B6" s="35" t="s">
        <v>23</v>
      </c>
      <c r="C6" s="51">
        <f>C7</f>
        <v>75500</v>
      </c>
      <c r="D6" s="51">
        <f>D7</f>
        <v>26106.54</v>
      </c>
      <c r="E6" s="51">
        <f>E7</f>
        <v>23171.34</v>
      </c>
      <c r="F6" s="52">
        <f t="shared" si="0"/>
        <v>34.578198675496694</v>
      </c>
      <c r="G6" s="52">
        <f t="shared" si="1"/>
        <v>112.66737271128903</v>
      </c>
    </row>
    <row r="7" spans="1:7" s="10" customFormat="1" ht="12.75">
      <c r="A7" s="36" t="s">
        <v>3</v>
      </c>
      <c r="B7" s="37" t="s">
        <v>39</v>
      </c>
      <c r="C7" s="53">
        <v>75500</v>
      </c>
      <c r="D7" s="54">
        <v>26106.54</v>
      </c>
      <c r="E7" s="53">
        <v>23171.34</v>
      </c>
      <c r="F7" s="52">
        <f t="shared" si="0"/>
        <v>34.578198675496694</v>
      </c>
      <c r="G7" s="52">
        <f t="shared" si="1"/>
        <v>112.66737271128903</v>
      </c>
    </row>
    <row r="8" spans="1:7" s="10" customFormat="1" ht="26.25" customHeight="1">
      <c r="A8" s="29" t="s">
        <v>84</v>
      </c>
      <c r="B8" s="35" t="s">
        <v>85</v>
      </c>
      <c r="C8" s="51">
        <f>C9+C10+C11+C12</f>
        <v>239100</v>
      </c>
      <c r="D8" s="51">
        <f>D9+D10+D11+D12</f>
        <v>95852.56</v>
      </c>
      <c r="E8" s="51">
        <f>E9+E10+E11+E12</f>
        <v>91154.26999999999</v>
      </c>
      <c r="F8" s="52">
        <f t="shared" si="0"/>
        <v>40.08890004182351</v>
      </c>
      <c r="G8" s="52">
        <f t="shared" si="1"/>
        <v>105.15421822806546</v>
      </c>
    </row>
    <row r="9" spans="1:7" s="10" customFormat="1" ht="51.75" customHeight="1">
      <c r="A9" s="38" t="s">
        <v>86</v>
      </c>
      <c r="B9" s="55" t="s">
        <v>116</v>
      </c>
      <c r="C9" s="53">
        <v>94445</v>
      </c>
      <c r="D9" s="56">
        <v>41384.06</v>
      </c>
      <c r="E9" s="53">
        <v>35766.77</v>
      </c>
      <c r="F9" s="52">
        <f t="shared" si="0"/>
        <v>43.81815871671343</v>
      </c>
      <c r="G9" s="52">
        <f t="shared" si="1"/>
        <v>115.70533207219998</v>
      </c>
    </row>
    <row r="10" spans="1:7" s="10" customFormat="1" ht="64.5" customHeight="1">
      <c r="A10" s="38" t="s">
        <v>87</v>
      </c>
      <c r="B10" s="55" t="s">
        <v>117</v>
      </c>
      <c r="C10" s="53">
        <v>956</v>
      </c>
      <c r="D10" s="56">
        <v>308.26</v>
      </c>
      <c r="E10" s="53">
        <v>384.25</v>
      </c>
      <c r="F10" s="52">
        <f t="shared" si="0"/>
        <v>32.24476987447699</v>
      </c>
      <c r="G10" s="52">
        <f t="shared" si="1"/>
        <v>80.22381262199089</v>
      </c>
    </row>
    <row r="11" spans="1:7" s="10" customFormat="1" ht="48">
      <c r="A11" s="38" t="s">
        <v>88</v>
      </c>
      <c r="B11" s="55" t="s">
        <v>118</v>
      </c>
      <c r="C11" s="53">
        <v>143699</v>
      </c>
      <c r="D11" s="56">
        <v>62728.86</v>
      </c>
      <c r="E11" s="53">
        <v>61841.97</v>
      </c>
      <c r="F11" s="52">
        <f t="shared" si="0"/>
        <v>43.65295513538716</v>
      </c>
      <c r="G11" s="52">
        <f t="shared" si="1"/>
        <v>101.43412313676295</v>
      </c>
    </row>
    <row r="12" spans="1:7" s="10" customFormat="1" ht="48">
      <c r="A12" s="38" t="s">
        <v>89</v>
      </c>
      <c r="B12" s="57" t="s">
        <v>119</v>
      </c>
      <c r="C12" s="53">
        <v>0</v>
      </c>
      <c r="D12" s="56">
        <v>-8568.62</v>
      </c>
      <c r="E12" s="53">
        <v>-6838.72</v>
      </c>
      <c r="F12" s="52"/>
      <c r="G12" s="52">
        <f t="shared" si="1"/>
        <v>125.29566936502738</v>
      </c>
    </row>
    <row r="13" spans="1:7" s="10" customFormat="1" ht="12">
      <c r="A13" s="39" t="s">
        <v>4</v>
      </c>
      <c r="B13" s="40" t="s">
        <v>24</v>
      </c>
      <c r="C13" s="51">
        <f>C14</f>
        <v>15000</v>
      </c>
      <c r="D13" s="51">
        <f>D14</f>
        <v>45697.2</v>
      </c>
      <c r="E13" s="51">
        <f>E14</f>
        <v>53777.7</v>
      </c>
      <c r="F13" s="52">
        <f t="shared" si="0"/>
        <v>304.64799999999997</v>
      </c>
      <c r="G13" s="52">
        <f t="shared" si="1"/>
        <v>84.97425512805493</v>
      </c>
    </row>
    <row r="14" spans="1:7" s="10" customFormat="1" ht="11.25" customHeight="1">
      <c r="A14" s="31" t="s">
        <v>5</v>
      </c>
      <c r="B14" s="5" t="s">
        <v>40</v>
      </c>
      <c r="C14" s="53">
        <v>15000</v>
      </c>
      <c r="D14" s="53">
        <v>45697.2</v>
      </c>
      <c r="E14" s="53">
        <v>53777.7</v>
      </c>
      <c r="F14" s="52">
        <f t="shared" si="0"/>
        <v>304.64799999999997</v>
      </c>
      <c r="G14" s="52">
        <f t="shared" si="1"/>
        <v>84.97425512805493</v>
      </c>
    </row>
    <row r="15" spans="1:7" s="10" customFormat="1" ht="11.25" customHeight="1">
      <c r="A15" s="23" t="s">
        <v>6</v>
      </c>
      <c r="B15" s="41" t="s">
        <v>25</v>
      </c>
      <c r="C15" s="51">
        <f>C16+C17</f>
        <v>473900</v>
      </c>
      <c r="D15" s="51">
        <f>D16+D17</f>
        <v>137671.16</v>
      </c>
      <c r="E15" s="51">
        <f>E16+E17</f>
        <v>106591.43</v>
      </c>
      <c r="F15" s="52">
        <f t="shared" si="0"/>
        <v>29.050677358092425</v>
      </c>
      <c r="G15" s="52">
        <f t="shared" si="1"/>
        <v>129.15781315627345</v>
      </c>
    </row>
    <row r="16" spans="1:7" s="10" customFormat="1" ht="12.75" customHeight="1">
      <c r="A16" s="31" t="s">
        <v>7</v>
      </c>
      <c r="B16" s="5" t="s">
        <v>26</v>
      </c>
      <c r="C16" s="53">
        <v>52900</v>
      </c>
      <c r="D16" s="56">
        <v>1189.26</v>
      </c>
      <c r="E16" s="53">
        <v>2510.79</v>
      </c>
      <c r="F16" s="52">
        <f t="shared" si="0"/>
        <v>2.2481285444234405</v>
      </c>
      <c r="G16" s="52">
        <f t="shared" si="1"/>
        <v>47.36596848004015</v>
      </c>
    </row>
    <row r="17" spans="1:7" s="10" customFormat="1" ht="12" customHeight="1">
      <c r="A17" s="23" t="s">
        <v>19</v>
      </c>
      <c r="B17" s="41" t="s">
        <v>52</v>
      </c>
      <c r="C17" s="51">
        <f>C18+C19</f>
        <v>421000</v>
      </c>
      <c r="D17" s="51">
        <f>D18+D19</f>
        <v>136481.9</v>
      </c>
      <c r="E17" s="51">
        <f>E18+E19</f>
        <v>104080.64</v>
      </c>
      <c r="F17" s="52">
        <f t="shared" si="0"/>
        <v>32.41850356294537</v>
      </c>
      <c r="G17" s="52">
        <f t="shared" si="1"/>
        <v>131.13091925645347</v>
      </c>
    </row>
    <row r="18" spans="1:7" s="10" customFormat="1" ht="24">
      <c r="A18" s="42" t="s">
        <v>90</v>
      </c>
      <c r="B18" s="5" t="s">
        <v>91</v>
      </c>
      <c r="C18" s="56">
        <v>123000</v>
      </c>
      <c r="D18" s="56">
        <v>126561.28</v>
      </c>
      <c r="E18" s="53">
        <v>94494</v>
      </c>
      <c r="F18" s="52">
        <f t="shared" si="0"/>
        <v>102.89534959349594</v>
      </c>
      <c r="G18" s="52">
        <f t="shared" si="1"/>
        <v>133.93578428259997</v>
      </c>
    </row>
    <row r="19" spans="1:7" s="10" customFormat="1" ht="21.75" customHeight="1">
      <c r="A19" s="42" t="s">
        <v>92</v>
      </c>
      <c r="B19" s="5" t="s">
        <v>93</v>
      </c>
      <c r="C19" s="56">
        <v>298000</v>
      </c>
      <c r="D19" s="56">
        <v>9920.62</v>
      </c>
      <c r="E19" s="53">
        <v>9586.64</v>
      </c>
      <c r="F19" s="52">
        <f t="shared" si="0"/>
        <v>3.3290671140939603</v>
      </c>
      <c r="G19" s="52">
        <f t="shared" si="1"/>
        <v>103.48380663089468</v>
      </c>
    </row>
    <row r="20" spans="1:7" s="43" customFormat="1" ht="12" hidden="1">
      <c r="A20" s="23" t="s">
        <v>46</v>
      </c>
      <c r="B20" s="30" t="s">
        <v>47</v>
      </c>
      <c r="C20" s="51">
        <v>0</v>
      </c>
      <c r="D20" s="51">
        <v>0</v>
      </c>
      <c r="E20" s="51">
        <v>0</v>
      </c>
      <c r="F20" s="52" t="e">
        <f t="shared" si="0"/>
        <v>#DIV/0!</v>
      </c>
      <c r="G20" s="52" t="e">
        <f t="shared" si="1"/>
        <v>#DIV/0!</v>
      </c>
    </row>
    <row r="21" spans="1:7" s="10" customFormat="1" ht="12">
      <c r="A21" s="29" t="s">
        <v>17</v>
      </c>
      <c r="B21" s="30"/>
      <c r="C21" s="58">
        <f>C22+C26+C31+C32+C29</f>
        <v>72000</v>
      </c>
      <c r="D21" s="58">
        <f>D22+D26+D31+D32+D29</f>
        <v>20000</v>
      </c>
      <c r="E21" s="58">
        <f>E22+E26+E31+E32+E29</f>
        <v>0</v>
      </c>
      <c r="F21" s="52">
        <f t="shared" si="0"/>
        <v>27.77777777777778</v>
      </c>
      <c r="G21" s="52"/>
    </row>
    <row r="22" spans="1:7" s="10" customFormat="1" ht="36">
      <c r="A22" s="29" t="s">
        <v>115</v>
      </c>
      <c r="B22" s="30" t="s">
        <v>120</v>
      </c>
      <c r="C22" s="58">
        <f>C23+C24+C25</f>
        <v>72000</v>
      </c>
      <c r="D22" s="58">
        <f>D23+D24+D25</f>
        <v>20000</v>
      </c>
      <c r="E22" s="58">
        <f>E23+E24+E25</f>
        <v>0</v>
      </c>
      <c r="F22" s="52">
        <f t="shared" si="0"/>
        <v>27.77777777777778</v>
      </c>
      <c r="G22" s="52"/>
    </row>
    <row r="23" spans="1:7" s="10" customFormat="1" ht="63" customHeight="1">
      <c r="A23" s="24" t="s">
        <v>112</v>
      </c>
      <c r="B23" s="25" t="s">
        <v>121</v>
      </c>
      <c r="C23" s="59">
        <v>72000</v>
      </c>
      <c r="D23" s="59">
        <v>20000</v>
      </c>
      <c r="E23" s="53">
        <v>0</v>
      </c>
      <c r="F23" s="52">
        <f t="shared" si="0"/>
        <v>27.77777777777778</v>
      </c>
      <c r="G23" s="52"/>
    </row>
    <row r="24" spans="1:7" s="10" customFormat="1" ht="48" hidden="1">
      <c r="A24" s="24" t="s">
        <v>109</v>
      </c>
      <c r="B24" s="25" t="s">
        <v>122</v>
      </c>
      <c r="C24" s="60"/>
      <c r="D24" s="59"/>
      <c r="E24" s="51"/>
      <c r="F24" s="52" t="e">
        <f t="shared" si="0"/>
        <v>#DIV/0!</v>
      </c>
      <c r="G24" s="52" t="e">
        <f t="shared" si="1"/>
        <v>#DIV/0!</v>
      </c>
    </row>
    <row r="25" spans="1:7" s="10" customFormat="1" ht="24" hidden="1">
      <c r="A25" s="24" t="s">
        <v>136</v>
      </c>
      <c r="B25" s="25" t="s">
        <v>137</v>
      </c>
      <c r="C25" s="60"/>
      <c r="D25" s="59"/>
      <c r="E25" s="51"/>
      <c r="F25" s="52" t="e">
        <f t="shared" si="0"/>
        <v>#DIV/0!</v>
      </c>
      <c r="G25" s="52" t="e">
        <f t="shared" si="1"/>
        <v>#DIV/0!</v>
      </c>
    </row>
    <row r="26" spans="1:7" s="10" customFormat="1" ht="24" hidden="1">
      <c r="A26" s="29" t="s">
        <v>110</v>
      </c>
      <c r="B26" s="30" t="s">
        <v>111</v>
      </c>
      <c r="C26" s="58">
        <f>C27+C28</f>
        <v>0</v>
      </c>
      <c r="D26" s="58">
        <f>D27+D28</f>
        <v>0</v>
      </c>
      <c r="E26" s="58">
        <f>E27+E28</f>
        <v>0</v>
      </c>
      <c r="F26" s="52" t="e">
        <f t="shared" si="0"/>
        <v>#DIV/0!</v>
      </c>
      <c r="G26" s="52" t="e">
        <f t="shared" si="1"/>
        <v>#DIV/0!</v>
      </c>
    </row>
    <row r="27" spans="1:7" s="43" customFormat="1" ht="24" hidden="1">
      <c r="A27" s="24" t="s">
        <v>102</v>
      </c>
      <c r="B27" s="25" t="s">
        <v>123</v>
      </c>
      <c r="C27" s="59"/>
      <c r="D27" s="59"/>
      <c r="E27" s="59"/>
      <c r="F27" s="52" t="e">
        <f t="shared" si="0"/>
        <v>#DIV/0!</v>
      </c>
      <c r="G27" s="52" t="e">
        <f t="shared" si="1"/>
        <v>#DIV/0!</v>
      </c>
    </row>
    <row r="28" spans="1:7" s="10" customFormat="1" ht="21.75" customHeight="1" hidden="1">
      <c r="A28" s="7" t="s">
        <v>95</v>
      </c>
      <c r="B28" s="44" t="s">
        <v>124</v>
      </c>
      <c r="C28" s="59"/>
      <c r="D28" s="59"/>
      <c r="E28" s="59"/>
      <c r="F28" s="52" t="e">
        <f t="shared" si="0"/>
        <v>#DIV/0!</v>
      </c>
      <c r="G28" s="52" t="e">
        <f t="shared" si="1"/>
        <v>#DIV/0!</v>
      </c>
    </row>
    <row r="29" spans="1:7" ht="24" hidden="1">
      <c r="A29" s="8" t="s">
        <v>125</v>
      </c>
      <c r="B29" s="45" t="s">
        <v>126</v>
      </c>
      <c r="C29" s="58">
        <f>C30</f>
        <v>0</v>
      </c>
      <c r="D29" s="58">
        <f>D30</f>
        <v>0</v>
      </c>
      <c r="E29" s="58">
        <f>E30</f>
        <v>0</v>
      </c>
      <c r="F29" s="52" t="e">
        <f t="shared" si="0"/>
        <v>#DIV/0!</v>
      </c>
      <c r="G29" s="52" t="e">
        <f t="shared" si="1"/>
        <v>#DIV/0!</v>
      </c>
    </row>
    <row r="30" spans="1:7" ht="72" hidden="1">
      <c r="A30" s="7" t="s">
        <v>127</v>
      </c>
      <c r="B30" s="44" t="s">
        <v>128</v>
      </c>
      <c r="C30" s="59"/>
      <c r="D30" s="59"/>
      <c r="E30" s="59"/>
      <c r="F30" s="52" t="e">
        <f t="shared" si="0"/>
        <v>#DIV/0!</v>
      </c>
      <c r="G30" s="52" t="e">
        <f t="shared" si="1"/>
        <v>#DIV/0!</v>
      </c>
    </row>
    <row r="31" spans="1:7" ht="12" hidden="1">
      <c r="A31" s="8" t="s">
        <v>61</v>
      </c>
      <c r="B31" s="9" t="s">
        <v>129</v>
      </c>
      <c r="C31" s="59"/>
      <c r="D31" s="59"/>
      <c r="E31" s="59"/>
      <c r="F31" s="52" t="e">
        <f t="shared" si="0"/>
        <v>#DIV/0!</v>
      </c>
      <c r="G31" s="52" t="e">
        <f t="shared" si="1"/>
        <v>#DIV/0!</v>
      </c>
    </row>
    <row r="32" spans="1:7" ht="12" hidden="1">
      <c r="A32" s="46" t="s">
        <v>130</v>
      </c>
      <c r="B32" s="47"/>
      <c r="C32" s="58">
        <f>C33+C34</f>
        <v>0</v>
      </c>
      <c r="D32" s="58">
        <f>D33+D34</f>
        <v>0</v>
      </c>
      <c r="E32" s="58">
        <f>E33+E34</f>
        <v>0</v>
      </c>
      <c r="F32" s="52"/>
      <c r="G32" s="52"/>
    </row>
    <row r="33" spans="1:7" ht="22.5" customHeight="1" hidden="1">
      <c r="A33" s="48" t="s">
        <v>132</v>
      </c>
      <c r="B33" s="49" t="s">
        <v>133</v>
      </c>
      <c r="C33" s="59">
        <v>0</v>
      </c>
      <c r="D33" s="59">
        <v>0</v>
      </c>
      <c r="E33" s="59">
        <v>0</v>
      </c>
      <c r="F33" s="52"/>
      <c r="G33" s="52"/>
    </row>
    <row r="34" spans="1:7" ht="12" hidden="1">
      <c r="A34" s="7" t="s">
        <v>134</v>
      </c>
      <c r="B34" s="6" t="s">
        <v>135</v>
      </c>
      <c r="C34" s="59">
        <v>0</v>
      </c>
      <c r="D34" s="59">
        <v>0</v>
      </c>
      <c r="E34" s="59">
        <v>0</v>
      </c>
      <c r="F34" s="52" t="e">
        <f>D34/C34*100</f>
        <v>#DIV/0!</v>
      </c>
      <c r="G34" s="52" t="e">
        <f>D34/E34*100</f>
        <v>#DIV/0!</v>
      </c>
    </row>
    <row r="35" spans="1:7" s="67" customFormat="1" ht="18.75" customHeight="1">
      <c r="A35" s="68" t="s">
        <v>8</v>
      </c>
      <c r="B35" s="69" t="s">
        <v>27</v>
      </c>
      <c r="C35" s="63">
        <f>C36+C37+C38+C39+C40+C41+C42+C44+C46+C43</f>
        <v>2414908</v>
      </c>
      <c r="D35" s="63">
        <f>D36+D37+D38+D39+D40+D41+D42+D44+D46+D43</f>
        <v>808720</v>
      </c>
      <c r="E35" s="63">
        <f>E36+E37+E38+E39+E40+E41+E42+E44+E46+E43</f>
        <v>526787</v>
      </c>
      <c r="F35" s="66">
        <f aca="true" t="shared" si="2" ref="F35:F49">D35/C35*100</f>
        <v>33.48864635837059</v>
      </c>
      <c r="G35" s="66">
        <f aca="true" t="shared" si="3" ref="G35:G49">D35/E35*100</f>
        <v>153.51935412225436</v>
      </c>
    </row>
    <row r="36" spans="1:7" s="10" customFormat="1" ht="24.75" customHeight="1">
      <c r="A36" s="24" t="s">
        <v>35</v>
      </c>
      <c r="B36" s="25" t="s">
        <v>104</v>
      </c>
      <c r="C36" s="56">
        <v>1156585</v>
      </c>
      <c r="D36" s="56">
        <v>483047</v>
      </c>
      <c r="E36" s="53">
        <v>435340</v>
      </c>
      <c r="F36" s="52">
        <f t="shared" si="2"/>
        <v>41.76493729384351</v>
      </c>
      <c r="G36" s="52">
        <f t="shared" si="3"/>
        <v>110.95856112463822</v>
      </c>
    </row>
    <row r="37" spans="1:7" s="10" customFormat="1" ht="29.25" customHeight="1">
      <c r="A37" s="24" t="s">
        <v>83</v>
      </c>
      <c r="B37" s="25" t="s">
        <v>105</v>
      </c>
      <c r="C37" s="56">
        <v>506076</v>
      </c>
      <c r="D37" s="56">
        <v>298000</v>
      </c>
      <c r="E37" s="53">
        <v>60000</v>
      </c>
      <c r="F37" s="52">
        <f t="shared" si="2"/>
        <v>58.884436329721225</v>
      </c>
      <c r="G37" s="52">
        <f t="shared" si="3"/>
        <v>496.6666666666667</v>
      </c>
    </row>
    <row r="38" spans="1:7" s="10" customFormat="1" ht="24" hidden="1">
      <c r="A38" s="24" t="s">
        <v>41</v>
      </c>
      <c r="B38" s="25" t="s">
        <v>42</v>
      </c>
      <c r="C38" s="53"/>
      <c r="D38" s="53"/>
      <c r="E38" s="53"/>
      <c r="F38" s="52" t="e">
        <f t="shared" si="2"/>
        <v>#DIV/0!</v>
      </c>
      <c r="G38" s="52" t="e">
        <f t="shared" si="3"/>
        <v>#DIV/0!</v>
      </c>
    </row>
    <row r="39" spans="1:7" s="10" customFormat="1" ht="24" hidden="1">
      <c r="A39" s="24" t="s">
        <v>79</v>
      </c>
      <c r="B39" s="25" t="s">
        <v>80</v>
      </c>
      <c r="C39" s="53"/>
      <c r="D39" s="53"/>
      <c r="E39" s="53"/>
      <c r="F39" s="52" t="e">
        <f t="shared" si="2"/>
        <v>#DIV/0!</v>
      </c>
      <c r="G39" s="52" t="e">
        <f t="shared" si="3"/>
        <v>#DIV/0!</v>
      </c>
    </row>
    <row r="40" spans="1:7" s="10" customFormat="1" ht="36" hidden="1">
      <c r="A40" s="27" t="s">
        <v>44</v>
      </c>
      <c r="B40" s="25" t="s">
        <v>57</v>
      </c>
      <c r="C40" s="53"/>
      <c r="D40" s="53"/>
      <c r="E40" s="53"/>
      <c r="F40" s="52" t="e">
        <f t="shared" si="2"/>
        <v>#DIV/0!</v>
      </c>
      <c r="G40" s="52" t="e">
        <f t="shared" si="3"/>
        <v>#DIV/0!</v>
      </c>
    </row>
    <row r="41" spans="1:7" s="10" customFormat="1" ht="24" customHeight="1">
      <c r="A41" s="24" t="s">
        <v>45</v>
      </c>
      <c r="B41" s="25" t="s">
        <v>106</v>
      </c>
      <c r="C41" s="53">
        <v>527974</v>
      </c>
      <c r="D41" s="53">
        <v>0</v>
      </c>
      <c r="E41" s="53">
        <v>0</v>
      </c>
      <c r="F41" s="52">
        <f t="shared" si="2"/>
        <v>0</v>
      </c>
      <c r="G41" s="52"/>
    </row>
    <row r="42" spans="1:7" s="10" customFormat="1" ht="24.75" customHeight="1">
      <c r="A42" s="24" t="s">
        <v>43</v>
      </c>
      <c r="B42" s="25" t="s">
        <v>108</v>
      </c>
      <c r="C42" s="56">
        <v>66532</v>
      </c>
      <c r="D42" s="56">
        <v>27673</v>
      </c>
      <c r="E42" s="53">
        <v>27324</v>
      </c>
      <c r="F42" s="52">
        <f t="shared" si="2"/>
        <v>41.593518908194554</v>
      </c>
      <c r="G42" s="52">
        <f t="shared" si="3"/>
        <v>101.27726540770018</v>
      </c>
    </row>
    <row r="43" spans="1:7" s="10" customFormat="1" ht="31.5" customHeight="1">
      <c r="A43" s="24" t="s">
        <v>103</v>
      </c>
      <c r="B43" s="25" t="s">
        <v>107</v>
      </c>
      <c r="C43" s="56">
        <v>2741</v>
      </c>
      <c r="D43" s="56">
        <v>0</v>
      </c>
      <c r="E43" s="53">
        <v>0</v>
      </c>
      <c r="F43" s="52">
        <f t="shared" si="2"/>
        <v>0</v>
      </c>
      <c r="G43" s="52"/>
    </row>
    <row r="44" spans="1:7" s="10" customFormat="1" ht="0.75" customHeight="1" hidden="1">
      <c r="A44" s="28" t="s">
        <v>59</v>
      </c>
      <c r="B44" s="25" t="s">
        <v>60</v>
      </c>
      <c r="C44" s="53">
        <v>0</v>
      </c>
      <c r="D44" s="53">
        <v>0</v>
      </c>
      <c r="E44" s="53">
        <v>0</v>
      </c>
      <c r="F44" s="52" t="e">
        <f t="shared" si="2"/>
        <v>#DIV/0!</v>
      </c>
      <c r="G44" s="52" t="e">
        <f t="shared" si="3"/>
        <v>#DIV/0!</v>
      </c>
    </row>
    <row r="45" spans="1:7" s="10" customFormat="1" ht="23.25" customHeight="1" hidden="1">
      <c r="A45" s="24" t="s">
        <v>50</v>
      </c>
      <c r="B45" s="25" t="s">
        <v>51</v>
      </c>
      <c r="C45" s="53"/>
      <c r="D45" s="53">
        <v>0</v>
      </c>
      <c r="E45" s="53">
        <v>0</v>
      </c>
      <c r="F45" s="52" t="e">
        <f t="shared" si="2"/>
        <v>#DIV/0!</v>
      </c>
      <c r="G45" s="52" t="e">
        <f t="shared" si="3"/>
        <v>#DIV/0!</v>
      </c>
    </row>
    <row r="46" spans="1:7" s="10" customFormat="1" ht="23.25" customHeight="1">
      <c r="A46" s="29" t="s">
        <v>68</v>
      </c>
      <c r="B46" s="30" t="s">
        <v>70</v>
      </c>
      <c r="C46" s="51">
        <f>C47</f>
        <v>155000</v>
      </c>
      <c r="D46" s="51">
        <f>D47</f>
        <v>0</v>
      </c>
      <c r="E46" s="51">
        <f>E47</f>
        <v>4123</v>
      </c>
      <c r="F46" s="52">
        <f t="shared" si="2"/>
        <v>0</v>
      </c>
      <c r="G46" s="52">
        <f t="shared" si="3"/>
        <v>0</v>
      </c>
    </row>
    <row r="47" spans="1:7" s="10" customFormat="1" ht="12">
      <c r="A47" s="24" t="s">
        <v>69</v>
      </c>
      <c r="B47" s="25" t="s">
        <v>139</v>
      </c>
      <c r="C47" s="53">
        <v>155000</v>
      </c>
      <c r="D47" s="53">
        <v>0</v>
      </c>
      <c r="E47" s="53">
        <v>4123</v>
      </c>
      <c r="F47" s="52">
        <f t="shared" si="2"/>
        <v>0</v>
      </c>
      <c r="G47" s="52">
        <f t="shared" si="3"/>
        <v>0</v>
      </c>
    </row>
    <row r="48" spans="1:7" ht="29.25" customHeight="1" hidden="1">
      <c r="A48" s="8" t="s">
        <v>9</v>
      </c>
      <c r="B48" s="9" t="s">
        <v>28</v>
      </c>
      <c r="C48" s="51"/>
      <c r="D48" s="51"/>
      <c r="E48" s="51"/>
      <c r="F48" s="50" t="e">
        <f t="shared" si="2"/>
        <v>#DIV/0!</v>
      </c>
      <c r="G48" s="50" t="e">
        <f t="shared" si="3"/>
        <v>#DIV/0!</v>
      </c>
    </row>
    <row r="49" spans="1:7" s="67" customFormat="1" ht="17.25" customHeight="1">
      <c r="A49" s="70" t="s">
        <v>10</v>
      </c>
      <c r="B49" s="71"/>
      <c r="C49" s="64">
        <f>C4+C35+C48</f>
        <v>3290408</v>
      </c>
      <c r="D49" s="64">
        <f>D4+D35+D48</f>
        <v>1134047.46</v>
      </c>
      <c r="E49" s="64">
        <f>E4+E35+E48</f>
        <v>801481.74</v>
      </c>
      <c r="F49" s="66">
        <f t="shared" si="2"/>
        <v>34.46525354910394</v>
      </c>
      <c r="G49" s="66">
        <f t="shared" si="3"/>
        <v>141.49386110780264</v>
      </c>
    </row>
    <row r="50" spans="1:7" s="10" customFormat="1" ht="12.75" customHeight="1">
      <c r="A50" s="30" t="s">
        <v>11</v>
      </c>
      <c r="B50" s="30"/>
      <c r="C50" s="51"/>
      <c r="D50" s="51"/>
      <c r="E50" s="51"/>
      <c r="F50" s="52"/>
      <c r="G50" s="52"/>
    </row>
    <row r="51" spans="1:7" s="10" customFormat="1" ht="12">
      <c r="A51" s="23" t="s">
        <v>12</v>
      </c>
      <c r="B51" s="20" t="s">
        <v>58</v>
      </c>
      <c r="C51" s="51">
        <v>1082585</v>
      </c>
      <c r="D51" s="51">
        <v>486252.04</v>
      </c>
      <c r="E51" s="51">
        <v>436002.72</v>
      </c>
      <c r="F51" s="52">
        <f aca="true" t="shared" si="4" ref="F51:F60">D51/C51*100</f>
        <v>44.91583016576065</v>
      </c>
      <c r="G51" s="52">
        <f aca="true" t="shared" si="5" ref="G51:G76">D51/E51*100</f>
        <v>111.52500149540352</v>
      </c>
    </row>
    <row r="52" spans="1:7" s="10" customFormat="1" ht="12">
      <c r="A52" s="31" t="s">
        <v>13</v>
      </c>
      <c r="B52" s="25">
        <v>211.213</v>
      </c>
      <c r="C52" s="53">
        <v>927906</v>
      </c>
      <c r="D52" s="53">
        <v>383444.58</v>
      </c>
      <c r="E52" s="53">
        <v>349097.98</v>
      </c>
      <c r="F52" s="52">
        <f t="shared" si="4"/>
        <v>41.323644851956985</v>
      </c>
      <c r="G52" s="52">
        <f t="shared" si="5"/>
        <v>109.83867050734584</v>
      </c>
    </row>
    <row r="53" spans="1:7" s="10" customFormat="1" ht="12">
      <c r="A53" s="31" t="s">
        <v>20</v>
      </c>
      <c r="B53" s="25">
        <v>223</v>
      </c>
      <c r="C53" s="53">
        <v>75000</v>
      </c>
      <c r="D53" s="53">
        <v>64715.89</v>
      </c>
      <c r="E53" s="53">
        <v>54446.79</v>
      </c>
      <c r="F53" s="52">
        <f t="shared" si="4"/>
        <v>86.28785333333333</v>
      </c>
      <c r="G53" s="52">
        <f t="shared" si="5"/>
        <v>118.86079969085412</v>
      </c>
    </row>
    <row r="54" spans="1:7" s="10" customFormat="1" ht="12">
      <c r="A54" s="31" t="s">
        <v>14</v>
      </c>
      <c r="B54" s="25"/>
      <c r="C54" s="53">
        <f>C51-C52-C53</f>
        <v>79679</v>
      </c>
      <c r="D54" s="53">
        <f>D51-D52-D53</f>
        <v>38091.56999999996</v>
      </c>
      <c r="E54" s="53">
        <f>E51-E52-E53</f>
        <v>32457.94999999999</v>
      </c>
      <c r="F54" s="52">
        <f t="shared" si="4"/>
        <v>47.80628521944297</v>
      </c>
      <c r="G54" s="52">
        <f t="shared" si="5"/>
        <v>117.35667224824726</v>
      </c>
    </row>
    <row r="55" spans="1:7" s="10" customFormat="1" ht="12" hidden="1">
      <c r="A55" s="23" t="s">
        <v>49</v>
      </c>
      <c r="B55" s="20" t="s">
        <v>48</v>
      </c>
      <c r="C55" s="53"/>
      <c r="D55" s="53"/>
      <c r="E55" s="53"/>
      <c r="F55" s="52" t="e">
        <f t="shared" si="4"/>
        <v>#DIV/0!</v>
      </c>
      <c r="G55" s="52" t="e">
        <f t="shared" si="5"/>
        <v>#DIV/0!</v>
      </c>
    </row>
    <row r="56" spans="1:7" s="10" customFormat="1" ht="18" customHeight="1">
      <c r="A56" s="23" t="s">
        <v>21</v>
      </c>
      <c r="B56" s="20" t="s">
        <v>37</v>
      </c>
      <c r="C56" s="51">
        <v>66532</v>
      </c>
      <c r="D56" s="51">
        <v>27543</v>
      </c>
      <c r="E56" s="51">
        <v>21050.84</v>
      </c>
      <c r="F56" s="52">
        <f t="shared" si="4"/>
        <v>41.398124210906026</v>
      </c>
      <c r="G56" s="52">
        <f t="shared" si="5"/>
        <v>130.84038451672237</v>
      </c>
    </row>
    <row r="57" spans="1:7" s="11" customFormat="1" ht="6.75" customHeight="1" hidden="1">
      <c r="A57" s="23" t="s">
        <v>29</v>
      </c>
      <c r="B57" s="20" t="s">
        <v>77</v>
      </c>
      <c r="C57" s="51">
        <v>0</v>
      </c>
      <c r="D57" s="51">
        <v>0</v>
      </c>
      <c r="E57" s="51">
        <v>0</v>
      </c>
      <c r="F57" s="52" t="e">
        <f t="shared" si="4"/>
        <v>#DIV/0!</v>
      </c>
      <c r="G57" s="52" t="e">
        <f t="shared" si="5"/>
        <v>#DIV/0!</v>
      </c>
    </row>
    <row r="58" spans="1:7" s="10" customFormat="1" ht="17.25" customHeight="1">
      <c r="A58" s="23" t="s">
        <v>71</v>
      </c>
      <c r="B58" s="20" t="s">
        <v>72</v>
      </c>
      <c r="C58" s="51">
        <f>C60+C61+C59</f>
        <v>944500</v>
      </c>
      <c r="D58" s="51">
        <f>D60+D61+D59</f>
        <v>0</v>
      </c>
      <c r="E58" s="51">
        <f>E60+E61+E59</f>
        <v>0</v>
      </c>
      <c r="F58" s="52">
        <f t="shared" si="4"/>
        <v>0</v>
      </c>
      <c r="G58" s="52"/>
    </row>
    <row r="59" spans="1:7" s="10" customFormat="1" ht="17.25" customHeight="1">
      <c r="A59" s="31" t="s">
        <v>96</v>
      </c>
      <c r="B59" s="32" t="s">
        <v>97</v>
      </c>
      <c r="C59" s="53">
        <v>2426</v>
      </c>
      <c r="D59" s="53">
        <v>0</v>
      </c>
      <c r="E59" s="53">
        <v>0</v>
      </c>
      <c r="F59" s="52">
        <f t="shared" si="4"/>
        <v>0</v>
      </c>
      <c r="G59" s="52"/>
    </row>
    <row r="60" spans="1:7" s="10" customFormat="1" ht="15" customHeight="1">
      <c r="A60" s="31" t="s">
        <v>81</v>
      </c>
      <c r="B60" s="32" t="s">
        <v>82</v>
      </c>
      <c r="C60" s="53">
        <v>902074</v>
      </c>
      <c r="D60" s="53">
        <v>0</v>
      </c>
      <c r="E60" s="53">
        <v>0</v>
      </c>
      <c r="F60" s="52">
        <f t="shared" si="4"/>
        <v>0</v>
      </c>
      <c r="G60" s="52"/>
    </row>
    <row r="61" spans="1:7" s="10" customFormat="1" ht="12">
      <c r="A61" s="31" t="s">
        <v>62</v>
      </c>
      <c r="B61" s="32" t="s">
        <v>63</v>
      </c>
      <c r="C61" s="53">
        <v>40000</v>
      </c>
      <c r="D61" s="53">
        <v>0</v>
      </c>
      <c r="E61" s="53">
        <v>0</v>
      </c>
      <c r="F61" s="52">
        <f>D61/C61*100</f>
        <v>0</v>
      </c>
      <c r="G61" s="52"/>
    </row>
    <row r="62" spans="1:7" s="10" customFormat="1" ht="11.25" customHeight="1">
      <c r="A62" s="23" t="s">
        <v>54</v>
      </c>
      <c r="B62" s="20" t="s">
        <v>53</v>
      </c>
      <c r="C62" s="51">
        <f>C63+C64+C65+C66</f>
        <v>117244</v>
      </c>
      <c r="D62" s="51">
        <f>D63+D64+D65+D66</f>
        <v>62966.26</v>
      </c>
      <c r="E62" s="51">
        <f>E63+E64+E65+E66</f>
        <v>45479.76</v>
      </c>
      <c r="F62" s="52">
        <f>D62/C62*100</f>
        <v>53.70531541059671</v>
      </c>
      <c r="G62" s="52">
        <f t="shared" si="5"/>
        <v>138.44897158648155</v>
      </c>
    </row>
    <row r="63" spans="1:7" s="10" customFormat="1" ht="12">
      <c r="A63" s="31" t="s">
        <v>73</v>
      </c>
      <c r="B63" s="32" t="s">
        <v>75</v>
      </c>
      <c r="C63" s="53">
        <v>4444</v>
      </c>
      <c r="D63" s="53">
        <v>0</v>
      </c>
      <c r="E63" s="53">
        <v>0</v>
      </c>
      <c r="F63" s="52">
        <f>D63/C63*100</f>
        <v>0</v>
      </c>
      <c r="G63" s="52"/>
    </row>
    <row r="64" spans="1:7" s="10" customFormat="1" ht="12" hidden="1">
      <c r="A64" s="31" t="s">
        <v>74</v>
      </c>
      <c r="B64" s="32" t="s">
        <v>76</v>
      </c>
      <c r="C64" s="53">
        <v>0</v>
      </c>
      <c r="D64" s="53">
        <v>0</v>
      </c>
      <c r="E64" s="53">
        <v>0</v>
      </c>
      <c r="F64" s="52" t="e">
        <f>D64/C64*100</f>
        <v>#DIV/0!</v>
      </c>
      <c r="G64" s="52" t="e">
        <f t="shared" si="5"/>
        <v>#DIV/0!</v>
      </c>
    </row>
    <row r="65" spans="1:7" s="10" customFormat="1" ht="13.5" customHeight="1">
      <c r="A65" s="31" t="s">
        <v>64</v>
      </c>
      <c r="B65" s="32" t="s">
        <v>65</v>
      </c>
      <c r="C65" s="53">
        <v>112800</v>
      </c>
      <c r="D65" s="53">
        <v>62966.26</v>
      </c>
      <c r="E65" s="53">
        <v>45479.76</v>
      </c>
      <c r="F65" s="52">
        <f>D65/C65*100</f>
        <v>55.82115248226951</v>
      </c>
      <c r="G65" s="52">
        <f t="shared" si="5"/>
        <v>138.44897158648155</v>
      </c>
    </row>
    <row r="66" spans="1:7" s="10" customFormat="1" ht="20.25" customHeight="1" hidden="1">
      <c r="A66" s="31" t="s">
        <v>100</v>
      </c>
      <c r="B66" s="32" t="s">
        <v>101</v>
      </c>
      <c r="C66" s="53"/>
      <c r="D66" s="53"/>
      <c r="E66" s="53"/>
      <c r="F66" s="52"/>
      <c r="G66" s="52" t="e">
        <f t="shared" si="5"/>
        <v>#DIV/0!</v>
      </c>
    </row>
    <row r="67" spans="1:7" s="10" customFormat="1" ht="11.25" customHeight="1">
      <c r="A67" s="23" t="s">
        <v>18</v>
      </c>
      <c r="B67" s="20" t="s">
        <v>30</v>
      </c>
      <c r="C67" s="51">
        <v>1130947</v>
      </c>
      <c r="D67" s="51">
        <v>363537</v>
      </c>
      <c r="E67" s="51">
        <v>219577.7</v>
      </c>
      <c r="F67" s="52">
        <f>D67/C67*100</f>
        <v>32.144477150564974</v>
      </c>
      <c r="G67" s="52">
        <f t="shared" si="5"/>
        <v>165.56189449110724</v>
      </c>
    </row>
    <row r="68" spans="1:7" s="10" customFormat="1" ht="15.75" customHeight="1">
      <c r="A68" s="23" t="s">
        <v>38</v>
      </c>
      <c r="B68" s="20" t="s">
        <v>56</v>
      </c>
      <c r="C68" s="51">
        <v>3000</v>
      </c>
      <c r="D68" s="51">
        <v>0</v>
      </c>
      <c r="E68" s="51">
        <v>0</v>
      </c>
      <c r="F68" s="52">
        <f>D68/C68*100</f>
        <v>0</v>
      </c>
      <c r="G68" s="52"/>
    </row>
    <row r="69" spans="1:7" s="10" customFormat="1" ht="12" hidden="1">
      <c r="A69" s="23" t="s">
        <v>66</v>
      </c>
      <c r="B69" s="20" t="s">
        <v>67</v>
      </c>
      <c r="C69" s="51">
        <f>C70</f>
        <v>0</v>
      </c>
      <c r="D69" s="51">
        <f>D70</f>
        <v>0</v>
      </c>
      <c r="E69" s="51">
        <f>E70</f>
        <v>0</v>
      </c>
      <c r="F69" s="52" t="e">
        <f aca="true" t="shared" si="6" ref="F69:F77">D69/C69*100</f>
        <v>#DIV/0!</v>
      </c>
      <c r="G69" s="52" t="e">
        <f t="shared" si="5"/>
        <v>#DIV/0!</v>
      </c>
    </row>
    <row r="70" spans="1:7" s="33" customFormat="1" ht="12" hidden="1">
      <c r="A70" s="31" t="s">
        <v>31</v>
      </c>
      <c r="B70" s="25">
        <v>1003</v>
      </c>
      <c r="C70" s="53">
        <v>0</v>
      </c>
      <c r="D70" s="53">
        <v>0</v>
      </c>
      <c r="E70" s="53">
        <v>0</v>
      </c>
      <c r="F70" s="52" t="e">
        <f t="shared" si="6"/>
        <v>#DIV/0!</v>
      </c>
      <c r="G70" s="52" t="e">
        <f t="shared" si="5"/>
        <v>#DIV/0!</v>
      </c>
    </row>
    <row r="71" spans="1:7" s="10" customFormat="1" ht="15.75" customHeight="1" hidden="1">
      <c r="A71" s="23" t="s">
        <v>98</v>
      </c>
      <c r="B71" s="20" t="s">
        <v>99</v>
      </c>
      <c r="C71" s="51">
        <v>0</v>
      </c>
      <c r="D71" s="51">
        <v>0</v>
      </c>
      <c r="E71" s="51">
        <v>0</v>
      </c>
      <c r="F71" s="52" t="e">
        <f t="shared" si="6"/>
        <v>#DIV/0!</v>
      </c>
      <c r="G71" s="52" t="e">
        <f t="shared" si="5"/>
        <v>#DIV/0!</v>
      </c>
    </row>
    <row r="72" spans="1:8" ht="16.5" customHeight="1" hidden="1">
      <c r="A72" s="22" t="s">
        <v>31</v>
      </c>
      <c r="B72" s="9">
        <v>1003</v>
      </c>
      <c r="C72" s="61">
        <f>C73+C74+C76</f>
        <v>0</v>
      </c>
      <c r="D72" s="51">
        <f>D73+D74</f>
        <v>0</v>
      </c>
      <c r="E72" s="51">
        <v>0</v>
      </c>
      <c r="F72" s="50" t="e">
        <f t="shared" si="6"/>
        <v>#DIV/0!</v>
      </c>
      <c r="G72" s="52" t="e">
        <f t="shared" si="5"/>
        <v>#DIV/0!</v>
      </c>
      <c r="H72" s="21"/>
    </row>
    <row r="73" spans="1:7" ht="18.75" customHeight="1" hidden="1">
      <c r="A73" s="8" t="s">
        <v>113</v>
      </c>
      <c r="B73" s="12"/>
      <c r="C73" s="62">
        <v>0</v>
      </c>
      <c r="D73" s="53">
        <v>0</v>
      </c>
      <c r="E73" s="53">
        <v>0</v>
      </c>
      <c r="F73" s="50" t="e">
        <f t="shared" si="6"/>
        <v>#DIV/0!</v>
      </c>
      <c r="G73" s="52" t="e">
        <f t="shared" si="5"/>
        <v>#DIV/0!</v>
      </c>
    </row>
    <row r="74" spans="1:7" ht="15" customHeight="1" hidden="1">
      <c r="A74" s="7" t="s">
        <v>55</v>
      </c>
      <c r="B74" s="12"/>
      <c r="C74" s="62">
        <v>0</v>
      </c>
      <c r="D74" s="53">
        <v>0</v>
      </c>
      <c r="E74" s="53">
        <v>0</v>
      </c>
      <c r="F74" s="50" t="e">
        <f t="shared" si="6"/>
        <v>#DIV/0!</v>
      </c>
      <c r="G74" s="52" t="e">
        <f t="shared" si="5"/>
        <v>#DIV/0!</v>
      </c>
    </row>
    <row r="75" spans="1:7" ht="15" customHeight="1" hidden="1">
      <c r="A75" s="7" t="s">
        <v>32</v>
      </c>
      <c r="B75" s="12" t="s">
        <v>33</v>
      </c>
      <c r="C75" s="62"/>
      <c r="D75" s="53"/>
      <c r="E75" s="53"/>
      <c r="F75" s="50" t="e">
        <f t="shared" si="6"/>
        <v>#DIV/0!</v>
      </c>
      <c r="G75" s="52" t="e">
        <f t="shared" si="5"/>
        <v>#DIV/0!</v>
      </c>
    </row>
    <row r="76" spans="1:7" ht="12" hidden="1">
      <c r="A76" s="8" t="s">
        <v>114</v>
      </c>
      <c r="B76" s="12"/>
      <c r="C76" s="62"/>
      <c r="D76" s="51">
        <v>0</v>
      </c>
      <c r="E76" s="51">
        <v>0</v>
      </c>
      <c r="F76" s="50" t="e">
        <f t="shared" si="6"/>
        <v>#DIV/0!</v>
      </c>
      <c r="G76" s="52" t="e">
        <f t="shared" si="5"/>
        <v>#DIV/0!</v>
      </c>
    </row>
    <row r="77" spans="1:7" s="67" customFormat="1" ht="15.75" customHeight="1">
      <c r="A77" s="70" t="s">
        <v>15</v>
      </c>
      <c r="B77" s="71"/>
      <c r="C77" s="64">
        <f>C51+C56+C57+C58+C62+C67+C68+C69+C71</f>
        <v>3344808</v>
      </c>
      <c r="D77" s="64">
        <f>D51+D56+D57+D58+D62+D67+D68+D69+D71</f>
        <v>940298.2999999999</v>
      </c>
      <c r="E77" s="64">
        <f>E51+E56+E57+E58+E62+E67+E68+E69+E71</f>
        <v>722111.02</v>
      </c>
      <c r="F77" s="66">
        <f t="shared" si="6"/>
        <v>28.1121756465543</v>
      </c>
      <c r="G77" s="66">
        <f>D77/E77*100</f>
        <v>130.21519876541973</v>
      </c>
    </row>
    <row r="78" spans="1:7" ht="24" customHeight="1">
      <c r="A78" s="8" t="s">
        <v>34</v>
      </c>
      <c r="B78" s="9"/>
      <c r="C78" s="14">
        <f>C49-C77</f>
        <v>-54400</v>
      </c>
      <c r="D78" s="13">
        <f>D49-D77</f>
        <v>193749.16000000003</v>
      </c>
      <c r="E78" s="13">
        <f>E49-E77</f>
        <v>79370.71999999997</v>
      </c>
      <c r="F78" s="26"/>
      <c r="G78" s="26">
        <f>D78/E78*100</f>
        <v>244.1065924562611</v>
      </c>
    </row>
    <row r="79" spans="1:6" ht="12" customHeight="1">
      <c r="A79" s="15"/>
      <c r="B79" s="16"/>
      <c r="C79" s="17"/>
      <c r="D79" s="17"/>
      <c r="E79" s="17"/>
      <c r="F79" s="18"/>
    </row>
    <row r="80" spans="1:7" ht="12">
      <c r="A80" s="1" t="s">
        <v>78</v>
      </c>
      <c r="C80" s="19"/>
      <c r="D80" s="19"/>
      <c r="E80" s="19"/>
      <c r="F80" s="75" t="s">
        <v>138</v>
      </c>
      <c r="G80" s="75"/>
    </row>
    <row r="81" spans="3:5" ht="12">
      <c r="C81" s="73"/>
      <c r="D81" s="73"/>
      <c r="E81" s="19"/>
    </row>
    <row r="82" spans="3:5" ht="12">
      <c r="C82" s="73"/>
      <c r="D82" s="73"/>
      <c r="E82" s="19"/>
    </row>
    <row r="83" spans="3:5" ht="12">
      <c r="C83" s="19"/>
      <c r="D83" s="19"/>
      <c r="E83" s="19"/>
    </row>
    <row r="84" spans="3:5" ht="12">
      <c r="C84" s="19"/>
      <c r="D84" s="19"/>
      <c r="E84" s="19"/>
    </row>
  </sheetData>
  <sheetProtection/>
  <mergeCells count="5">
    <mergeCell ref="A1:G1"/>
    <mergeCell ref="C81:D81"/>
    <mergeCell ref="C82:D82"/>
    <mergeCell ref="E2:F2"/>
    <mergeCell ref="F80:G80"/>
  </mergeCells>
  <printOptions horizontalCentered="1"/>
  <pageMargins left="0.9" right="0.1968503937007874" top="0.3937007874015748" bottom="0.1968503937007874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2018-02-02T10:05:14Z</cp:lastPrinted>
  <dcterms:created xsi:type="dcterms:W3CDTF">2006-03-13T07:15:44Z</dcterms:created>
  <dcterms:modified xsi:type="dcterms:W3CDTF">2018-06-04T04:52:22Z</dcterms:modified>
  <cp:category/>
  <cp:version/>
  <cp:contentType/>
  <cp:contentStatus/>
</cp:coreProperties>
</file>